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Quality\Public\1. Clinical Care Standards\"/>
    </mc:Choice>
  </mc:AlternateContent>
  <bookViews>
    <workbookView xWindow="0" yWindow="0" windowWidth="19200" windowHeight="7305"/>
  </bookViews>
  <sheets>
    <sheet name="CCS Action Summary" sheetId="14" r:id="rId1"/>
    <sheet name="Colonoscopy" sheetId="4" r:id="rId2"/>
    <sheet name="Sample" sheetId="16" r:id="rId3"/>
    <sheet name="Data Tables" sheetId="13" r:id="rId4"/>
  </sheets>
  <definedNames>
    <definedName name="_xlnm.Print_Titles" localSheetId="1">Colonoscopy!$B:$C,Colonoscopy!$1:$2</definedName>
    <definedName name="_xlnm.Print_Titles" localSheetId="2">Sample!$B:$C,Sample!$1:$2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4" l="1"/>
  <c r="F5" i="14"/>
  <c r="E5" i="14"/>
  <c r="D5" i="14"/>
  <c r="C5" i="14"/>
  <c r="B5" i="14"/>
  <c r="J25" i="16"/>
  <c r="I25" i="16"/>
  <c r="H25" i="16"/>
  <c r="G25" i="16"/>
  <c r="F25" i="16"/>
  <c r="E25" i="16"/>
  <c r="D25" i="16"/>
  <c r="C25" i="16"/>
  <c r="J25" i="4"/>
  <c r="I25" i="4"/>
  <c r="H25" i="4"/>
  <c r="G25" i="4"/>
  <c r="F25" i="4"/>
  <c r="E25" i="4"/>
  <c r="D25" i="4"/>
  <c r="C25" i="4"/>
  <c r="K25" i="16"/>
  <c r="B25" i="16"/>
  <c r="G4" i="14" l="1"/>
  <c r="F4" i="14"/>
  <c r="E4" i="14"/>
  <c r="D4" i="14"/>
  <c r="C4" i="14"/>
  <c r="G6" i="14" l="1"/>
  <c r="E6" i="14"/>
  <c r="C6" i="14"/>
  <c r="D6" i="14"/>
  <c r="F6" i="14"/>
  <c r="B25" i="4"/>
  <c r="B4" i="14" s="1"/>
  <c r="M4" i="14" s="1"/>
  <c r="K25" i="4"/>
  <c r="M5" i="14"/>
  <c r="B6" i="14" l="1"/>
  <c r="L6" i="14" s="1"/>
  <c r="L4" i="14"/>
  <c r="K4" i="14"/>
  <c r="L5" i="14"/>
  <c r="J5" i="14"/>
  <c r="K5" i="14"/>
  <c r="I5" i="14"/>
  <c r="J4" i="14"/>
  <c r="I4" i="14"/>
  <c r="H4" i="14"/>
  <c r="H5" i="14"/>
  <c r="N5" i="14" l="1"/>
  <c r="N4" i="14"/>
  <c r="H6" i="14"/>
  <c r="H7" i="14" s="1"/>
  <c r="K6" i="14"/>
  <c r="I6" i="14"/>
  <c r="J6" i="14"/>
  <c r="M6" i="14"/>
  <c r="N6" i="14" l="1"/>
</calcChain>
</file>

<file path=xl/sharedStrings.xml><?xml version="1.0" encoding="utf-8"?>
<sst xmlns="http://schemas.openxmlformats.org/spreadsheetml/2006/main" count="327" uniqueCount="190">
  <si>
    <t>Criteria</t>
  </si>
  <si>
    <t>Action</t>
  </si>
  <si>
    <t xml:space="preserve">define the scope of clinical practice for clinicians, monitor clinician’s practices and review scope of clinical practice periodically </t>
  </si>
  <si>
    <t xml:space="preserve">conduct credentialing processes </t>
  </si>
  <si>
    <t xml:space="preserve">have processes that support clinicians to use the best available evidence, including relevant clinical care standards developed by the Australian Commission on Safety and Quality in Health Care </t>
  </si>
  <si>
    <t>1.27b</t>
  </si>
  <si>
    <t>monitor variation in practice against expected health outcomes and provide feedback to clinicians on variation in practice and health outcomes.</t>
  </si>
  <si>
    <t>1.28a,b</t>
  </si>
  <si>
    <t>Initial Assessment and Referral</t>
  </si>
  <si>
    <t>Appropriate and timely Colonoscopy</t>
  </si>
  <si>
    <t>Informed Decision making and consent</t>
  </si>
  <si>
    <t>Bowel Preparation</t>
  </si>
  <si>
    <t>sedation</t>
  </si>
  <si>
    <t>Clinicians</t>
  </si>
  <si>
    <t>procedure</t>
  </si>
  <si>
    <t>Discharge</t>
  </si>
  <si>
    <t>Reporting and follow-up</t>
  </si>
  <si>
    <t>Details</t>
  </si>
  <si>
    <t>Audit</t>
  </si>
  <si>
    <t>Clinical indicators
Riskman</t>
  </si>
  <si>
    <t>Clinical Care Standard</t>
  </si>
  <si>
    <t>NSQHS Standards</t>
  </si>
  <si>
    <t>Advisory AS1812</t>
  </si>
  <si>
    <t>Define Scope of Practice and credential Clinicians providing colonoscopy services</t>
  </si>
  <si>
    <t>4a</t>
  </si>
  <si>
    <t>4b</t>
  </si>
  <si>
    <t>4c</t>
  </si>
  <si>
    <t>provide relevant clinicians including proceduralists (medical and surgical, generalist, endoscopy unit staff, nursing endoscopists), anaesthetist providing sedation, with access to the Colonoscopy Clinical Care Standard</t>
  </si>
  <si>
    <t>review the Quality Statements against the services provided and the risks of providing services</t>
  </si>
  <si>
    <t>document in a policy or procedure
the Quality Statements (or part of a quality statement) that are its responsibility and determine which indicators are to be monitored, in line with the guidance provided at Attachment 1</t>
  </si>
  <si>
    <t>document in a policy or procedure
the clinical indicator data, which data will be provided to procedural specialists as feedback and where else the data may be reported</t>
  </si>
  <si>
    <t>document in a policy or procedure
the requirement for procedural specialists to provide evidence of certification and recertification as part of the credentialing process</t>
  </si>
  <si>
    <t>provide procedural specialist clinicians with a copy of the policy or procedure relating to its implementation of the Quality Statements and the indicators being monitored</t>
  </si>
  <si>
    <t>implement the Quality Statements and monitor indicators that are its responsibility</t>
  </si>
  <si>
    <t>use the Colonoscopy Clinical Care Standard indicators and other performance data to monitor variations in practice against expected health outcomes and to provide feedback to clinicians on their practice.</t>
  </si>
  <si>
    <t>When a patient is referred for consideration of colonoscopy, the referral document provides sufficient information for the receiving clinician to assess the appropriateness, risk and urgency of consultation. The patient is allocated an appointment according to their clinical needs.</t>
  </si>
  <si>
    <t>A patient’s colonoscopy is performed by a credentialed clinician working within
their scope of clinical practice, who meets the requirements of an accepted certification and recertification process. Sedation or anaesthesia, and clinical support are provided by credentialed clinicians working within their scope of clinical practice.</t>
  </si>
  <si>
    <t>Complete</t>
  </si>
  <si>
    <t>Incomplete</t>
  </si>
  <si>
    <t>Partial-25%</t>
  </si>
  <si>
    <t>Partial-50%</t>
  </si>
  <si>
    <t>Partial-75%</t>
  </si>
  <si>
    <t>Number of Actions</t>
  </si>
  <si>
    <t>% complete</t>
  </si>
  <si>
    <t>Partial75</t>
  </si>
  <si>
    <t>Partial50</t>
  </si>
  <si>
    <t>Partial25</t>
  </si>
  <si>
    <t>% incomplete</t>
  </si>
  <si>
    <t>Column7</t>
  </si>
  <si>
    <t>NA</t>
  </si>
  <si>
    <t>Colonoscopy</t>
  </si>
  <si>
    <t>Outcome</t>
  </si>
  <si>
    <t>Partially Complete 75%</t>
  </si>
  <si>
    <t>Partially Complete 50%</t>
  </si>
  <si>
    <t>Partially Complete 25%</t>
  </si>
  <si>
    <r>
      <rPr>
        <sz val="14"/>
        <color rgb="FFF907DC"/>
        <rFont val="Calibri"/>
        <family val="2"/>
        <scheme val="minor"/>
      </rPr>
      <t>P</t>
    </r>
    <r>
      <rPr>
        <sz val="14"/>
        <color theme="1"/>
        <rFont val="Calibri"/>
        <family val="2"/>
        <scheme val="minor"/>
      </rPr>
      <t>rocess</t>
    </r>
  </si>
  <si>
    <r>
      <rPr>
        <b/>
        <sz val="14"/>
        <color rgb="FFF907DC"/>
        <rFont val="Calibri"/>
        <family val="2"/>
        <scheme val="minor"/>
      </rPr>
      <t>I</t>
    </r>
    <r>
      <rPr>
        <b/>
        <sz val="14"/>
        <color theme="1"/>
        <rFont val="Calibri"/>
        <family val="2"/>
        <scheme val="minor"/>
      </rPr>
      <t>mprovement strategies</t>
    </r>
  </si>
  <si>
    <r>
      <rPr>
        <b/>
        <sz val="14"/>
        <color rgb="FFF907DC"/>
        <rFont val="Calibri"/>
        <family val="2"/>
        <scheme val="minor"/>
      </rPr>
      <t>C</t>
    </r>
    <r>
      <rPr>
        <b/>
        <sz val="14"/>
        <color theme="1"/>
        <rFont val="Calibri"/>
        <family val="2"/>
        <scheme val="minor"/>
      </rPr>
      <t>onsumer</t>
    </r>
  </si>
  <si>
    <r>
      <rPr>
        <b/>
        <sz val="14"/>
        <color rgb="FFF907DC"/>
        <rFont val="Calibri"/>
        <family val="2"/>
        <scheme val="minor"/>
      </rPr>
      <t>Mo</t>
    </r>
    <r>
      <rPr>
        <b/>
        <sz val="14"/>
        <color theme="1"/>
        <rFont val="Calibri"/>
        <family val="2"/>
        <scheme val="minor"/>
      </rPr>
      <t>nitoring</t>
    </r>
  </si>
  <si>
    <r>
      <rPr>
        <b/>
        <sz val="14"/>
        <color rgb="FFF907DC"/>
        <rFont val="Calibri"/>
        <family val="2"/>
        <scheme val="minor"/>
      </rPr>
      <t>R</t>
    </r>
    <r>
      <rPr>
        <b/>
        <sz val="14"/>
        <color theme="1"/>
        <rFont val="Calibri"/>
        <family val="2"/>
        <scheme val="minor"/>
      </rPr>
      <t>eporting</t>
    </r>
  </si>
  <si>
    <r>
      <rPr>
        <b/>
        <sz val="14"/>
        <color rgb="FFF907DC"/>
        <rFont val="Calibri"/>
        <family val="2"/>
        <scheme val="minor"/>
      </rPr>
      <t>S</t>
    </r>
    <r>
      <rPr>
        <b/>
        <sz val="14"/>
        <color theme="1"/>
        <rFont val="Calibri"/>
        <family val="2"/>
        <scheme val="minor"/>
      </rPr>
      <t>afety &amp; Quality</t>
    </r>
  </si>
  <si>
    <t>Column52</t>
  </si>
  <si>
    <t>Audit and KPI</t>
  </si>
  <si>
    <t xml:space="preserve">The patient will be operated on as per the pt history and Priority should be given to those who are actively bleeding or have a strong family history of bowel disease/CA. </t>
  </si>
  <si>
    <t>VMO to consider whether the 
colonoscopy is indicated based
 on evidence based guidelines
and the epidemiology of
colonic disease</t>
  </si>
  <si>
    <t>Audit
Clinical Indicators
Peer review
Coding</t>
  </si>
  <si>
    <t xml:space="preserve">All VMO’s sign a schedule 4 to agree to abide by policy and procedure, bylaws and code of conduct. 
All patients are coded and correct MBBS item numbers are asigned. </t>
  </si>
  <si>
    <t>Riskman
Audit</t>
  </si>
  <si>
    <t>Clinical indicators</t>
  </si>
  <si>
    <t>Patients are asked about their prep process
 on admission to theatre. Any issues or suspicion that the patient may a clear bowel are escalated to the VMO</t>
  </si>
  <si>
    <t>Riskman</t>
  </si>
  <si>
    <t xml:space="preserve">Riskman
MAC credentalling 
committee
Annual Credentialling audit for compliance performed and reported as a KPI
</t>
  </si>
  <si>
    <t xml:space="preserve">All VMOs who perform colonoscopies are 
assessed to be competent as part of the credentialling process.
Nursing and CSSD staff are deemed competent as part of the orientation process. Furthermore CSSD must process a minimum of 5 scopes a month to remain competent. </t>
  </si>
  <si>
    <t>Audit
Education 
Competencies</t>
  </si>
  <si>
    <t>Patients are able to access
their medical record. The VMO will document the procedure and this is filed in the medical record along with photos</t>
  </si>
  <si>
    <t xml:space="preserve">Theatre Management ensures that the number of procedures is not excessive in that in may impeed the time taken for a colonoscopy to ossur. In addition Theatre Management review the operating minutes to ensure the procedures is of an appropriate time length. </t>
  </si>
  <si>
    <t>Theatre KPI 
Coding</t>
  </si>
  <si>
    <t xml:space="preserve">Update current D/C information Add to resourses
Consumer engagement is needed to review and approve Discharge information 
Brouchure to be added to the pre-op waiting area
</t>
  </si>
  <si>
    <t>Audit
Discussion at meetings
 re KPI report</t>
  </si>
  <si>
    <t xml:space="preserve">Riskman
KPI report </t>
  </si>
  <si>
    <t>All patients are given post-op instructions post colonoscopy. A copy of the procedure and discharge summary is also emailed to the patients GP. A follow-up appointment is made by the patient to discuss results and or further treatment if applicable</t>
  </si>
  <si>
    <t xml:space="preserve">Patient is given opportunity
to ask questions regarding 
their results. Any further
tests or procedures will be discussed with the patient and their siginifant others. Patients will be offered counselling if required </t>
  </si>
  <si>
    <t>Readmission within 7 days KPI and 
Readmission within 28 days KPI is used to 
monitor those patients who prepresent
KPI data is discussed at Patient Care
Review and the Perioperative 
Gvernance Meeting</t>
  </si>
  <si>
    <t xml:space="preserve">Audit
Coding </t>
  </si>
  <si>
    <t>Annual Credentialling  
audit for compliance
 performed and reported
 as a KPI</t>
  </si>
  <si>
    <t xml:space="preserve">MAC, PCR and PGM
</t>
  </si>
  <si>
    <t>KPI data review</t>
  </si>
  <si>
    <t>Quartely CI</t>
  </si>
  <si>
    <t>ADON to email colonoscopy 
care standard to VMOs perfomring colonoscopies</t>
  </si>
  <si>
    <t>Further investigation is needed to 
asceratin which bowel preps the VMOs
are precsribing</t>
  </si>
  <si>
    <t xml:space="preserve">The colonoscopy care standard has been discussed at PCR, MAC and the Perioperative Governamnce Meeting and Theatre staff meeting. Clinicalns are aware of the standard and discussion have commenced regarding appropraite bowel prescribing </t>
  </si>
  <si>
    <t>need to check with VMO re literature</t>
  </si>
  <si>
    <t xml:space="preserve">Meeting minutes
VMO engagement
</t>
  </si>
  <si>
    <t>Meeting minutes</t>
  </si>
  <si>
    <t>KPI
Clinical Indicators</t>
  </si>
  <si>
    <t>GAP analysis perfomed pre-survey</t>
  </si>
  <si>
    <t>Assist with reviewing policy 
and D/C information</t>
  </si>
  <si>
    <t>New policy has been created which will assist clinicans in the process of caring for patients undergoing a colonscopy
Clinical indicators collection</t>
  </si>
  <si>
    <t>Clinical Indicators
KPI</t>
  </si>
  <si>
    <t xml:space="preserve">Clinical indicators are being collected </t>
  </si>
  <si>
    <t>Clinical Indicators 
KPI</t>
  </si>
  <si>
    <t>ADON will pprovide the VMOs with the new policy for them to review and use</t>
  </si>
  <si>
    <t>ADON to email colonoscopy 
care standard to VMOs
 perfomring colonoscopies</t>
  </si>
  <si>
    <t>Clinical Indicators are collected through
 coding and Recovery/DSU. These are 
reported quarterly through the KPIs and are benchmarked against other HS hospials and dicussed at various meeting including PCR and Quality</t>
  </si>
  <si>
    <t>Ensure Colonoscopy clinical
 indicators are tabled at 
PCR, Quality and PGM</t>
  </si>
  <si>
    <t xml:space="preserve">Meeting minutes
</t>
  </si>
  <si>
    <t xml:space="preserve">Clinical Indicator
</t>
  </si>
  <si>
    <t>Quality boards</t>
  </si>
  <si>
    <t>Peer review
Meeting minutes</t>
  </si>
  <si>
    <t>Ensure we add colonoscopy CI
to PCR and Quality</t>
  </si>
  <si>
    <t>Need to update D/C info 
17/2 - D/C information available and sent to VMO via email</t>
  </si>
  <si>
    <t>Each surgeon who seeks credentialling or who are renewing their credentialling will have their applications reviewed at MAC.</t>
  </si>
  <si>
    <t xml:space="preserve">ADOn reviewing current practices and identifing gaps in practice. </t>
  </si>
  <si>
    <t>ADON created policy Clinical indicators are already being  collected through coding and in Recovery</t>
  </si>
  <si>
    <t>Check VMO literature that is given to patients in their rooms.
Ensure nurses give documentation pre-bowel prep
New policy needs reviewing with VMO and consumer engagement. Ensure D/C information reflects colonoscopy clinical care standard</t>
  </si>
  <si>
    <t>Clinical indicators are already being collected through coding and in Recovery</t>
  </si>
  <si>
    <t>Ensure the CI are discussed at PCR, Quality and Periop  Governance Meeting</t>
  </si>
  <si>
    <t>Progress Notes</t>
  </si>
  <si>
    <t>VMOs have all been sent the policy and ADON Periop has discussed all components of CCS with each VMO</t>
  </si>
  <si>
    <t>Clinical indicators are collected through coding and Recovery/DSU. These are reported quarterly through the KPIs and are benchmarked against other HS hospials</t>
  </si>
  <si>
    <t>Ensure VMOs have correct and current information regarding colonoscopy and correct bowel preps</t>
  </si>
  <si>
    <t>Before starting bowel preparation, a patient receives comprehensive consumer‑appropriate information about bowel preparation, the colonoscopy, and sedation or anaesthesia. They have an opportunity to discuss the reason
for the colonoscopy, its benefits, risks, financial costs and alternative options before deciding to proceed. Their understanding is assessed, and the information provided and their consent to sedation, colonoscopy and therapeutic intervention is documented.</t>
  </si>
  <si>
    <t xml:space="preserve">All non compliance is reported through Riskman
</t>
  </si>
  <si>
    <t>Before colonoscopy, a patient is assessed by an appropriately trained clinician to identify any increased risk, including cardiovascular, respiratory or airway compromise. The sedation is planned accordingly. The risks and benefits of sedation are discussed with the patient. Sedation is administered and the patient is monitored throughout the colonoscopy and recovery period in accordance with Australian and New Zealand College of Anaesthetists guidelines.</t>
  </si>
  <si>
    <t>Patients are seen by their anaesthestist prior to their colonoscopy. They are given the opportunity to ask questions. 
The anaesthetic nurse will also educate the patient on the sedation process.</t>
  </si>
  <si>
    <t>The patient has access to appropriate literature regarding the colonscopy process including bowel prep, sedation and post-op care. 
The VMO will take into account the patients medical history and will determine who soon the colonsocpy is to be performed. The consumer will be given time to ask questions
VMO - provide information directly to patient
Inpatient - information provided to patient with the prep
Pharmacy - print off patient information for attach to packaging</t>
  </si>
  <si>
    <t>All patients are given information about the procedure as well as the risks of having and not having the procedure
VMO - provide information directly to patient
Inpatient - information provided to patient with the prep
Pharmacy - print off patient information for attach to packaging</t>
  </si>
  <si>
    <t>The patient must recieve clear instructions both verbal and written about the bowel prep process and when to fast for their procedure. Patients should be given opportunity to ask questions
VMO - provide information directly to patient
Inpatient - information provided to patient with the prep
Pharmacy - print off patient information for attach to packaging</t>
  </si>
  <si>
    <t>2/20 need to ensure staff are aware of giving pts brochures prior to bowel prep. Ask HPS to attach pt info to bowel prep bottles
11/20 random phone call to ward to check process. Brochures are with the product and provided to patients.</t>
  </si>
  <si>
    <t>Total</t>
  </si>
  <si>
    <t>XXX Hospital VMO’s credentialing paperwork for all Colonoscopists at PPH
XXX Hospital Policy 2.24 Colonoscopy - Management of
GESA qualification - renewed every 3 years OR
Experienced Practitioner Program (EPP): 200 cases with 10% (20) supervised</t>
  </si>
  <si>
    <t>XXX Hospital has a rigerous process of credentialling surgeons and this is reviewed at the MAC. This process allows theVMO to tick which services they are competent to do. In addition their CV and additional training records are kept as well as their references contacted. The approval process includes peer review and final approval at MAC</t>
  </si>
  <si>
    <t>Create XXX Hospital policy</t>
  </si>
  <si>
    <t xml:space="preserve">Policy is written. Need to get policy reviewed and approved
17/2 - Email Gen Surgeons the policy for review
9/20 - policy written however need to ensure VMOs are complying. XXX Hospital 2.24 Colonoscopy - Management of
11/20 To be discussed at MAC (12/20)
</t>
  </si>
  <si>
    <t>The colonoscopy care standard has been discussed at PCR, MAC and the Perioperative Governance Meeting. Clinicians are aware of the standard and XXX Hospital's process of collecting clinical indicators</t>
  </si>
  <si>
    <t xml:space="preserve">XXX Hospital collects Clinical Indicators relating to the colonscopy care standard and these are reported quartely as a KPI. Any outliers are discussed at PCR and MAC. Peer review is also undertaken.
The Colonoscopy Care standard has been discussed at PCR, Perioperative Governance meeting and MAC. </t>
  </si>
  <si>
    <t xml:space="preserve">The new policy will  be emailed to those VMOs who
perform colonoscopies at XXX Hospital </t>
  </si>
  <si>
    <t>Ensure Colonoscopy clinical
 indicators are tabled at 
PCR, Quality and PGM. Outliers
to  be disussed at PCR, MAC and 
have a peer review.
XXX Hospital staff have annual appraisals and any perfomance issue is raised and additional education plans implemented</t>
  </si>
  <si>
    <t>Patients are referred directly by their GP to VMO. XXX Hospital takes no part in the refereal or assessment process</t>
  </si>
  <si>
    <t>VMO’s prioritise own patients for urgency and timely colonoscopy. XXX Hospital takes no part in this. We have regular lists each week for each VMO wishing to undertake lists and staff for same.</t>
  </si>
  <si>
    <t>Create local policy to ensure those patients in which bowel prep is administered at XXX Hospital be given appropraite literature about the prep</t>
  </si>
  <si>
    <t>All patients who present to XXX Hospital for a colonscopy have a consent form filled out prior to them leaving the holding bay.
XXX Hospital staff ask patients about their procedure as part of the pre-op assessment process</t>
  </si>
  <si>
    <t>VMO’s assess patients prior to 
admission and provide appropriate 
bowel preps and kits from the rooms. 
XXX Hospital don’t provide these to patients. 
Consideration is to be given to the patients medical history and current medications in deciding which prep to use</t>
  </si>
  <si>
    <t>Bowel prep information to VMOs to ensure 
the correct prep is given as per pateint's comorbidities 
If bowel prep is to be administered at XXX Hospital, patient need to be given appropriate lieterature and education from nursing staff. Patients should be given opportunity to ask questions</t>
  </si>
  <si>
    <t>XXX Hospital Policy 2.24 Colonoscopy-Management of</t>
  </si>
  <si>
    <t>The consumer may ask for 
credentials and this is to 
be provided by the VMO or
XXX Hospital</t>
  </si>
  <si>
    <t>XXX Hospital policy  outlines the procedure. Medical records show the Caecum being reached and documentation of biopsies. Results of bioposies taken are sent to the VMO rooms and a copy for filing in the MR. The VMO follows up with the patient around these results</t>
  </si>
  <si>
    <t xml:space="preserve">All patients are seen by VMO prior to discharge and he/she gives them post-operative instruction. XXX Hospital nursing staff also give instruction to patient and carer and Nursing discharge summary with postoperative instruction given. </t>
  </si>
  <si>
    <t>All reports are sent to the VMO’s room and XXX Hospital for filing in MR. The VMO will ask the patient to make a follow up appointments and discuss results and ongoing treatment with patient in their rooms. 
The VMO will also provide follow-up information to the patient's GP including a report and any findings or further instructions. 
Should surgerical intervention be required, the VMO will liaise with XXX Hospital regarding scheduling</t>
  </si>
  <si>
    <t xml:space="preserve"> Every VMO will then been crdentialled is added to the system and nursing staff are aware that the VMO  has been credentialled. If the VMO is not on the system staff alert the ADON and NUM</t>
  </si>
  <si>
    <t xml:space="preserve"> XXX Hospital VMO’s don’t get into the the system system or allocated OT lists unless this paperwork if provided. This is monitored by the GM, ADON, Theatre Scheduler and  OT NUM</t>
  </si>
  <si>
    <t>MAC credentalling 
committee
the system patient management system
Riskman
Annual Credentialling audit for compliance performed and reported as a KPI</t>
  </si>
  <si>
    <t>MAC credentalling committee
the system patient management system
Riskman
Annual Credentialling audit for compliance performed and reported as a KPI</t>
  </si>
  <si>
    <t xml:space="preserve">Clinical Indicators 
CI1.2, CI1.2 and CI6.1
the system
</t>
  </si>
  <si>
    <t xml:space="preserve">The anaesthetist undertaking sedation assess the patient and coument on the pre-anaesthetic anaesthetic form. XXX Hospital staff review and attend an admission for each patient as per the examples provided on HMR 4.5 Patient Health History, this includes medications currently being taken. XXX Hospital admissions staff will handover if patient has any flags, such as anticoagulants, SGLT2 inhibitors, other high risk drugs, history of PE/DVT, Diabetes or cardiac history. Alerts will be entered into the the system system and on alert sheet and discussed with anaesthetist and surgeon prior to admission for them to review. </t>
  </si>
  <si>
    <t>MAC credentalling committee the system patient management system
Riskman
Annual Credentialling audit for compliance performed and reported as a KPI</t>
  </si>
  <si>
    <t xml:space="preserve">MAC credentialing 
committee
the system patient management system
Riskman
</t>
  </si>
  <si>
    <t>Annual Credentialing  
audit for compliance
 performed and reported
 as a KPI</t>
  </si>
  <si>
    <t xml:space="preserve">MAC credentialing committee and the system
</t>
  </si>
  <si>
    <t>Data systems
Riskman
Audit</t>
  </si>
  <si>
    <t>Clinical indicators are collected through coding and by Recovery/DSU staff. These are reported quarterly through the KPIs and are benchmarked against other XXX Hospital hospitals
XXX Hospital Policy 2.24 Colonoscopy - Management of local policy to assist clinicans in best practice and patient education</t>
  </si>
  <si>
    <t xml:space="preserve">All VMO’s sign a schedule 4 to agree to abide by policy and procedure, bylaws and code of conduct.
All Physicians performing Colonoscopy must show recognition of training in Gastrointestinal Endoscopy by being a member of the Royal Australian College of Physicians (RACP), the Gastroenterological Society of Australia (GESA) or the Royal Australasian College of Surgeons (RACS),
 All Anaesthetist performing sedation must show recognition of training as a member of the Australian and New Zealand College of Anaesthetists during the credentialing process and undertake peer review at the MAC as per XXX Hospital By- Laws (2018), and XXX Hospital policy 1.20 Accredited Health Practitioners Credentials  All VMO’s registration and insurance is checked annually. 
Nursing and CSSD staff are specifically trained in Endoscopy management. </t>
  </si>
  <si>
    <t xml:space="preserve">All Physicians performing Colonoscopy must show recognition of training in Gastrointestinal Endoscopy by being a member of the Royal Australian College of Physicians (RACP), the Gastroenterological Society of Australia (GESA) or the Royal Australasian College of Surgeons (RACS), during the credentialing process and undertake peer review at the MAC as per XXX Hospital By- Laws (2018) and XXX Hospital policy 1.20 Accredited Health Practitioners Credentials . All VMO’s registration and insurance is checked annually. 
All VMO’s sign a schedule 4 to agree to abide by policy and procedure, bylaws and code of conduct. 
PPH VMO’s don’t get into the the system system or allocated OT lists unless this paperwork if provided. This is monitored by the GM, ADON and OT NUM 
</t>
  </si>
  <si>
    <t xml:space="preserve">All VMOs are credntialled as per 
XXX Hospital policy 1.20  Accredited Health Practitioners Credentials . All VMO’s registration and insurance is checked annually. 
 </t>
  </si>
  <si>
    <t xml:space="preserve">All Physicians performing Colonoscopy must show recognition of training in Gastrointestinal Endoscopy by being a member of the Royal Australian College of Physicians (RACP), the Gastroenterological Society of Australia (GESA) or the Royal Australasian College of Surgeons (RACS), during the credentialing process and undertake peer review at the MAC as per XXX Hospital By- Laws (2018) ) , and XXX Hospital policy 1.20 Accredited Health Practitioners Credentials (Attached Section A). All VMO’s registration and insurance is checked annually. 
All VMO’s sign a schedule 4 to agree to abide by policy and procedure, bylaws and code of conduct. XXX Hospital VMO’s don’t get into the the system system or allocated OT lists unless this paperwork if provided. This is monitored by the GM, EA and OT NUM
</t>
  </si>
  <si>
    <t xml:space="preserve">VMO’s undertake consent either in their rooms or onsite prior to procedure. VMO’s are responsible for ensuring consent is informed as per XXX Hospital policy.
The VMO and XXX Hospital administration will undertake discussions around cost and XXX Hospital will undertake an informed financial consent with patients over the phone and on admission as required. </t>
  </si>
  <si>
    <t>All Anaesthetist performing sedation must show recognition of training as a member of the Australian and New Zealand College of Anaesthetists during the credentialing process and undertake peer review at the MAC as per XXX Hospital By- Laws (2018), and XXX Hospital policy 1.20 Accredited Health Practitioners Credentials 
All VMO’s registration and insurance is checked annually. 
All VMO’s sign a schedule 4 to agree to abide by policy and procedure, bylaws and code of conduct
XXX Hospital VMO’s don’t get into the the system system to be allocated to operating theatre list unless this paperwork is provided. This is monitored by the GM, VMO Liaison Officer and OT NUM</t>
  </si>
  <si>
    <t xml:space="preserve">All Physicians performing Colonoscopy must show recognition of training in Gastrointestinal Endoscopy by being a member of the Royal Australian College of Physicians (RACP), the Gastroenterological Society of Australia (GESA) or the Royal Australasian College of Surgeons (RACS), during the credentialing process and undertake peer review at the MAC as per XXX Hospital By- Laws (2018) , and XXX Hospital policy 1.20 Accredited Health Practitioners Credentials (Attached Section A). All VMO’s registration and insurance is checked annually. 
All VMO’s sign a schedule 4 to agree to abide by policy and procedure, bylaws and code of conduct. 
</t>
  </si>
  <si>
    <t xml:space="preserve">All VMOs are credntialled 
 XXX Hospital staff also undertake 
training in the scopes from Olympus. 
XXX Hospital also monitor staff competence in 
a scope cleaning experience record in 
the CSSD to ensure competency remains. 
CSSD staff perform an annual scope
 cleaning competency as well as
 the XXX Hospital E-Learning (bi-annual) </t>
  </si>
  <si>
    <t xml:space="preserve">Clinical Indicators are collected through
 coding and Recovery/DSU. These are 
reported quarterly through the KPIs and are benchmarked against other HS hospials and dicussed at various meeting including PCR and Quality. 
Nursing and CSSD staff are specifically trained in Endoscopy management. XXX Hospital staff also undertake training in the scopes from Olympus. XXX Hospital also monitor staff competence in a scope cleaning experience record in the CSSD to ensure competency remains. CSSD staff perform an annual scope cleaning competency as well as the XXX Hospital E-Learning (bi-annual) .
</t>
  </si>
  <si>
    <t xml:space="preserve">Nursing and CSSD staff are specifically trained in Endoscopy management. XXX Hospital staff also undertake training in the scopes from Olympus. XXX Hospital also monitor staff competence in a scope cleaning experience record in the CSSD to ensure competency remains. CSSD staff perform an annual scope cleaning competency as well as the XXX Hospital E-Learning (bi-annual) </t>
  </si>
  <si>
    <t>Sample</t>
  </si>
  <si>
    <t xml:space="preserve">Define the scope of clinical practice for clinicians, monitor clinician’s practices and review scope of clinical practice periodically </t>
  </si>
  <si>
    <t xml:space="preserve">Conduct credentialing processes </t>
  </si>
  <si>
    <t xml:space="preserve">Have processes that support clinicians to use the best available evidence, including relevant clinical care standards developed by the Australian Commission on Safety and Quality in Health Care </t>
  </si>
  <si>
    <t>Monitor variation in practice against expected health outcomes and provide feedback to clinicians on variation in practice and health outcomes.</t>
  </si>
  <si>
    <t>Provide relevant clinicians including proceduralists (medical and surgical, generalist, endoscopy unit staff, nursing endoscopists), anaesthetist providing sedation, with access to the Colonoscopy Clinical Care Standard</t>
  </si>
  <si>
    <t>Review the Quality Statements against the services provided and the risks of providing services</t>
  </si>
  <si>
    <r>
      <t xml:space="preserve">Document in a policy or procedure the </t>
    </r>
    <r>
      <rPr>
        <b/>
        <sz val="12"/>
        <color theme="1"/>
        <rFont val="Calibri"/>
        <family val="2"/>
        <scheme val="minor"/>
      </rPr>
      <t>Quality Statements</t>
    </r>
    <r>
      <rPr>
        <sz val="12"/>
        <color theme="1"/>
        <rFont val="Calibri"/>
        <family val="2"/>
        <scheme val="minor"/>
      </rPr>
      <t xml:space="preserve"> (or part of a quality statement) that are its responsibility and determine which indicators are to be monitored, in line with the guidance provided at Attachment 1</t>
    </r>
  </si>
  <si>
    <r>
      <t xml:space="preserve">Document in a policy or procedure the </t>
    </r>
    <r>
      <rPr>
        <b/>
        <sz val="12"/>
        <color theme="1"/>
        <rFont val="Calibri"/>
        <family val="2"/>
        <scheme val="minor"/>
      </rPr>
      <t>clinical indicator data</t>
    </r>
    <r>
      <rPr>
        <sz val="12"/>
        <color theme="1"/>
        <rFont val="Calibri"/>
        <family val="2"/>
        <scheme val="minor"/>
      </rPr>
      <t>, which data will be provided to procedural specialists as feedback and where else the data may be reported</t>
    </r>
  </si>
  <si>
    <r>
      <t xml:space="preserve">Document in a policy or procedure the requirement for procedural specialists to provide </t>
    </r>
    <r>
      <rPr>
        <b/>
        <sz val="12"/>
        <color theme="1"/>
        <rFont val="Calibri"/>
        <family val="2"/>
        <scheme val="minor"/>
      </rPr>
      <t>evidence of certification</t>
    </r>
    <r>
      <rPr>
        <sz val="12"/>
        <color theme="1"/>
        <rFont val="Calibri"/>
        <family val="2"/>
        <scheme val="minor"/>
      </rPr>
      <t xml:space="preserve"> and recertification as part of the credentialing process</t>
    </r>
  </si>
  <si>
    <t>Provide procedural specialist clinicians with a copy of the policy or procedure relating to its implementation of the Quality Statements and the indicators being monitored</t>
  </si>
  <si>
    <t>Implement the Quality Statements and monitor indicators that are its responsibility</t>
  </si>
  <si>
    <t>Use the Colonoscopy Clinical Care Standard indicators and other performance data to monitor variations in practice against expected health outcomes and to provide feedback to clinicians on their practice.</t>
  </si>
  <si>
    <t>Clinical indicators are being collected and any outliers are Riskmaned and dicussed at PCR and Quality Meeting
HAC rates
Staff competencies are performed annualy</t>
  </si>
  <si>
    <t>The colonoscopist communicates the reason for the colonoscopy, its findings, any histology results and recommendations for follow-up in writing to the general practitioner, any other relevant clinician and the patient, and documents this in the facility records. Recommendations for surveillance colonoscopy, if required, are consistent with national evidence-based guidelines. If more immediate treatment or follow-up is needed, appropriate arrangements are made by the colonoscopist.</t>
  </si>
  <si>
    <t>Following recovery and before discharge, the patient is advised verbally and in writing about the preliminary outcomes of the colonoscopy, the nature of any therapeutic interventions or adverse events, when to resume regular activities and medicines, and arrangements for medical follow-up. The patient is discharged into the care of a responsible adult when it is safe to do so.</t>
  </si>
  <si>
    <t>When a patient is undergoing colonoscopy their entire colon – including the caecum – is examined carefully and systematically. The adequacy of bowel preparation, clinical findings, biopsies, polyps removed, therapeutic interventions and details of any adverse events are documented. All polyps removed are submitted for histological examination.</t>
  </si>
  <si>
    <t>A patient booked for colonoscopy receives a bowel preparation product and dosing regimen individualised to their needs, co-morbidities, regular medicines and previous response to bowel preparation. The importance of good bowel preparation for a quality colonoscopy is discussed with the patient. They are provided with consumer-appropriate instructions on how to use the bowel preparation product and their understanding is confirmed.</t>
  </si>
  <si>
    <t>A patient is offered timely colonoscopy when appropriate for screening, surveillance, or the investigation of signs or symptoms of bowel disease, as consistent with national evidence-based guidelines. Decisions are made in the context of the patient’s ability to tolerate the bowel preparation and colonoscopy, and their likelihood of benefit. If colonoscopy is not appropriate, the receiving clinician advises the patient and their referring clinician of alternate recommended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</si>
</sst>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color theme="1"/>
      <name val="Calibri"/>
      <family val="2"/>
      <scheme val="minor"/>
    </font>
    <font>
      <b/>
      <sz val="14"/>
      <color theme="1"/>
      <name val="Calibri"/>
      <family val="2"/>
      <scheme val="minor"/>
    </font>
    <font>
      <sz val="11"/>
      <color theme="0"/>
      <name val="Calibri"/>
      <family val="2"/>
      <scheme val="minor"/>
    </font>
    <font>
      <b/>
      <sz val="18"/>
      <color theme="1"/>
      <name val="Calibri"/>
      <family val="2"/>
      <scheme val="minor"/>
    </font>
    <font>
      <sz val="14"/>
      <color theme="1"/>
      <name val="Calibri"/>
      <family val="2"/>
      <scheme val="minor"/>
    </font>
    <font>
      <sz val="8"/>
      <color theme="1" tint="4.9989318521683403E-2"/>
      <name val="Calibri Light"/>
      <family val="1"/>
      <scheme val="major"/>
    </font>
    <font>
      <sz val="10"/>
      <color theme="1" tint="4.9989318521683403E-2"/>
      <name val="Calibri"/>
      <family val="2"/>
      <scheme val="minor"/>
    </font>
    <font>
      <sz val="10"/>
      <color theme="1"/>
      <name val="Calibri"/>
      <family val="1"/>
      <scheme val="minor"/>
    </font>
    <font>
      <sz val="8"/>
      <color theme="1"/>
      <name val="Calibri"/>
      <family val="1"/>
      <scheme val="minor"/>
    </font>
    <font>
      <sz val="8"/>
      <color theme="1" tint="4.9989318521683403E-2"/>
      <name val="Calibri"/>
      <family val="1"/>
      <scheme val="minor"/>
    </font>
    <font>
      <sz val="48"/>
      <color theme="1"/>
      <name val="Calibri"/>
      <family val="2"/>
      <scheme val="minor"/>
    </font>
    <font>
      <b/>
      <sz val="14"/>
      <color rgb="FFF907DC"/>
      <name val="Calibri"/>
      <family val="2"/>
      <scheme val="minor"/>
    </font>
    <font>
      <sz val="14"/>
      <color rgb="FFF907DC"/>
      <name val="Calibri"/>
      <family val="2"/>
      <scheme val="minor"/>
    </font>
    <font>
      <b/>
      <sz val="12"/>
      <color theme="1"/>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7030A0"/>
        <bgColor indexed="64"/>
      </patternFill>
    </fill>
    <fill>
      <patternFill patternType="solid">
        <fgColor rgb="FF27E5F9"/>
        <bgColor indexed="64"/>
      </patternFill>
    </fill>
    <fill>
      <patternFill patternType="solid">
        <fgColor rgb="FFF907D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67">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0" fillId="0" borderId="0" xfId="0" applyAlignment="1"/>
    <xf numFmtId="0" fontId="2" fillId="2" borderId="0" xfId="0" applyFont="1" applyFill="1" applyAlignment="1">
      <alignment vertical="top"/>
    </xf>
    <xf numFmtId="0" fontId="1" fillId="0" borderId="0" xfId="0" applyFont="1" applyAlignment="1">
      <alignment vertical="top"/>
    </xf>
    <xf numFmtId="0" fontId="0" fillId="0" borderId="0" xfId="0" applyAlignment="1">
      <alignment horizontal="center" vertical="top"/>
    </xf>
    <xf numFmtId="0" fontId="2" fillId="0" borderId="0" xfId="0" applyFont="1" applyAlignment="1">
      <alignment vertical="top"/>
    </xf>
    <xf numFmtId="0" fontId="0" fillId="0" borderId="1" xfId="0" applyBorder="1" applyAlignment="1">
      <alignment vertical="top"/>
    </xf>
    <xf numFmtId="0" fontId="0" fillId="5" borderId="0" xfId="0" applyFill="1" applyAlignment="1"/>
    <xf numFmtId="0" fontId="1" fillId="4" borderId="0" xfId="0" applyFont="1" applyFill="1" applyAlignment="1">
      <alignment vertical="top"/>
    </xf>
    <xf numFmtId="0" fontId="6" fillId="0" borderId="0" xfId="0" applyFont="1" applyFill="1" applyBorder="1" applyAlignment="1">
      <alignment horizontal="left" vertical="center" wrapText="1" indent="1"/>
    </xf>
    <xf numFmtId="0" fontId="6" fillId="0" borderId="0" xfId="0" applyFont="1" applyAlignment="1">
      <alignment horizontal="center" vertical="center" wrapText="1"/>
    </xf>
    <xf numFmtId="0" fontId="6" fillId="0" borderId="0" xfId="0" applyFont="1" applyAlignment="1">
      <alignment horizontal="left" vertical="center" wrapText="1" indent="1"/>
    </xf>
    <xf numFmtId="0" fontId="0" fillId="0" borderId="0" xfId="0" applyFont="1" applyAlignment="1">
      <alignment horizontal="left" vertical="center" indent="1"/>
    </xf>
    <xf numFmtId="10" fontId="0" fillId="0" borderId="0" xfId="0" applyNumberFormat="1" applyFont="1" applyAlignment="1">
      <alignment horizontal="left" vertical="center" indent="1"/>
    </xf>
    <xf numFmtId="9" fontId="0" fillId="0" borderId="0" xfId="0" applyNumberFormat="1" applyFont="1" applyAlignment="1">
      <alignment horizontal="left" vertical="center" indent="1"/>
    </xf>
    <xf numFmtId="0" fontId="7" fillId="0" borderId="0" xfId="0" applyFont="1" applyAlignment="1">
      <alignment horizontal="left" vertical="center" indent="1"/>
    </xf>
    <xf numFmtId="0" fontId="8" fillId="0" borderId="0" xfId="0" applyFont="1" applyFill="1" applyBorder="1" applyAlignment="1">
      <alignment horizontal="left" vertical="center" indent="1"/>
    </xf>
    <xf numFmtId="10" fontId="7" fillId="0" borderId="0" xfId="0" applyNumberFormat="1" applyFont="1" applyAlignment="1">
      <alignment horizontal="left" vertical="center" indent="1"/>
    </xf>
    <xf numFmtId="0" fontId="7" fillId="0" borderId="0" xfId="0" applyNumberFormat="1" applyFont="1" applyAlignment="1">
      <alignment horizontal="left" vertical="center" inden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 fillId="0" borderId="2" xfId="0" applyFont="1" applyBorder="1" applyAlignment="1">
      <alignment horizontal="left" vertical="top" wrapText="1"/>
    </xf>
    <xf numFmtId="0" fontId="0" fillId="7" borderId="1" xfId="0" applyFill="1" applyBorder="1" applyAlignment="1">
      <alignment horizontal="center" vertical="top"/>
    </xf>
    <xf numFmtId="0" fontId="0" fillId="8" borderId="1" xfId="0" applyFill="1" applyBorder="1" applyAlignment="1">
      <alignment horizontal="center" vertical="top"/>
    </xf>
    <xf numFmtId="0" fontId="3" fillId="6" borderId="1" xfId="0" applyFont="1" applyFill="1" applyBorder="1" applyAlignment="1">
      <alignment horizontal="center" vertical="top"/>
    </xf>
    <xf numFmtId="0" fontId="0" fillId="0" borderId="1" xfId="0" applyBorder="1" applyAlignment="1">
      <alignment vertical="top" wrapText="1"/>
    </xf>
    <xf numFmtId="0" fontId="9" fillId="0" borderId="0" xfId="0" applyFont="1" applyAlignment="1">
      <alignment vertical="top"/>
    </xf>
    <xf numFmtId="0" fontId="10" fillId="0" borderId="0" xfId="0" applyFont="1" applyAlignment="1">
      <alignment vertical="top"/>
    </xf>
    <xf numFmtId="0" fontId="0" fillId="8" borderId="5" xfId="0" applyFill="1" applyBorder="1" applyAlignment="1">
      <alignment horizontal="center" vertical="top"/>
    </xf>
    <xf numFmtId="0" fontId="0" fillId="0" borderId="7" xfId="0" applyBorder="1" applyAlignment="1">
      <alignment horizontal="left" vertical="top" wrapText="1"/>
    </xf>
    <xf numFmtId="0" fontId="0" fillId="0" borderId="5" xfId="0" applyBorder="1" applyAlignment="1">
      <alignment vertical="top"/>
    </xf>
    <xf numFmtId="0" fontId="1" fillId="0" borderId="8" xfId="0" applyFont="1" applyBorder="1" applyAlignment="1">
      <alignment vertical="top"/>
    </xf>
    <xf numFmtId="0" fontId="1" fillId="0" borderId="10" xfId="0" applyFont="1" applyBorder="1" applyAlignment="1">
      <alignment vertical="top"/>
    </xf>
    <xf numFmtId="0" fontId="0" fillId="8" borderId="12" xfId="0" applyFill="1" applyBorder="1" applyAlignment="1">
      <alignment horizontal="center" vertical="top"/>
    </xf>
    <xf numFmtId="0" fontId="1" fillId="0" borderId="13" xfId="0" applyFont="1" applyBorder="1" applyAlignment="1">
      <alignment horizontal="left" vertical="top" wrapText="1"/>
    </xf>
    <xf numFmtId="0" fontId="0" fillId="0" borderId="12" xfId="0" applyBorder="1" applyAlignment="1">
      <alignment vertical="top"/>
    </xf>
    <xf numFmtId="0" fontId="1" fillId="0" borderId="14" xfId="0" applyFont="1" applyBorder="1" applyAlignment="1">
      <alignment vertical="top"/>
    </xf>
    <xf numFmtId="0" fontId="0" fillId="7" borderId="5" xfId="0" applyFill="1" applyBorder="1" applyAlignment="1">
      <alignment horizontal="center" vertical="top"/>
    </xf>
    <xf numFmtId="0" fontId="1" fillId="0" borderId="6" xfId="0" applyFont="1" applyBorder="1" applyAlignment="1">
      <alignment horizontal="left" vertical="top" wrapText="1"/>
    </xf>
    <xf numFmtId="0" fontId="0" fillId="7" borderId="12" xfId="0" applyFill="1" applyBorder="1" applyAlignment="1">
      <alignment horizontal="center" vertical="top"/>
    </xf>
    <xf numFmtId="0" fontId="3" fillId="6" borderId="5" xfId="0" applyFont="1" applyFill="1" applyBorder="1" applyAlignment="1">
      <alignment horizontal="center" vertical="top"/>
    </xf>
    <xf numFmtId="0" fontId="0" fillId="0" borderId="5" xfId="0" applyBorder="1" applyAlignment="1">
      <alignment vertical="top" wrapText="1"/>
    </xf>
    <xf numFmtId="0" fontId="0" fillId="0" borderId="5" xfId="0" applyBorder="1" applyAlignment="1">
      <alignment horizontal="left" vertical="top" wrapText="1"/>
    </xf>
    <xf numFmtId="0" fontId="3" fillId="6" borderId="12" xfId="0" applyFont="1" applyFill="1" applyBorder="1" applyAlignment="1">
      <alignment horizontal="center" vertical="top"/>
    </xf>
    <xf numFmtId="0" fontId="0" fillId="0" borderId="12" xfId="0" applyBorder="1" applyAlignment="1">
      <alignment vertical="top" wrapText="1"/>
    </xf>
    <xf numFmtId="0" fontId="0" fillId="0" borderId="12" xfId="0" applyBorder="1" applyAlignment="1">
      <alignment horizontal="left" vertical="top" wrapText="1"/>
    </xf>
    <xf numFmtId="0" fontId="11" fillId="0" borderId="0" xfId="0" applyFont="1" applyAlignment="1">
      <alignment vertical="top"/>
    </xf>
    <xf numFmtId="0" fontId="0" fillId="0" borderId="6" xfId="0" applyBorder="1" applyAlignment="1">
      <alignment horizontal="left" vertical="top" wrapText="1"/>
    </xf>
    <xf numFmtId="0" fontId="5" fillId="2" borderId="0" xfId="0" applyFont="1" applyFill="1" applyAlignment="1">
      <alignment vertical="top"/>
    </xf>
    <xf numFmtId="0" fontId="0" fillId="0" borderId="0" xfId="0" applyFont="1" applyFill="1" applyAlignment="1">
      <alignment horizontal="left" vertical="center" indent="1"/>
    </xf>
    <xf numFmtId="0" fontId="7" fillId="0" borderId="0" xfId="0" applyFont="1" applyFill="1" applyAlignment="1">
      <alignment horizontal="left" vertical="center" indent="1"/>
    </xf>
    <xf numFmtId="0" fontId="0" fillId="0" borderId="0" xfId="0" applyAlignment="1">
      <alignment horizontal="left" vertical="top" wrapText="1" indent="1"/>
    </xf>
    <xf numFmtId="0" fontId="0" fillId="0" borderId="0" xfId="0" applyAlignment="1">
      <alignment wrapText="1"/>
    </xf>
    <xf numFmtId="0" fontId="2" fillId="2" borderId="0" xfId="0" applyFont="1" applyFill="1" applyAlignment="1">
      <alignment vertical="top" wrapText="1"/>
    </xf>
    <xf numFmtId="0" fontId="4" fillId="0" borderId="15" xfId="0" applyFont="1" applyBorder="1" applyAlignment="1">
      <alignment horizontal="center" vertical="center" textRotation="90"/>
    </xf>
    <xf numFmtId="0" fontId="4" fillId="0" borderId="16" xfId="0" applyFont="1" applyBorder="1" applyAlignment="1">
      <alignment horizontal="center" vertical="center" textRotation="90"/>
    </xf>
    <xf numFmtId="0" fontId="4" fillId="0" borderId="17" xfId="0" applyFont="1" applyBorder="1" applyAlignment="1">
      <alignment horizontal="center" vertical="center" textRotation="90"/>
    </xf>
    <xf numFmtId="0" fontId="4" fillId="3" borderId="4" xfId="0" applyFont="1" applyFill="1" applyBorder="1" applyAlignment="1">
      <alignment horizontal="center" vertical="center" textRotation="90"/>
    </xf>
    <xf numFmtId="0" fontId="4" fillId="3" borderId="9" xfId="0" applyFont="1" applyFill="1" applyBorder="1" applyAlignment="1">
      <alignment horizontal="center" vertical="center" textRotation="90"/>
    </xf>
    <xf numFmtId="0" fontId="4" fillId="3" borderId="11" xfId="0" applyFont="1" applyFill="1" applyBorder="1" applyAlignment="1">
      <alignment horizontal="center" vertical="center" textRotation="90"/>
    </xf>
    <xf numFmtId="0" fontId="4" fillId="0" borderId="4"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11" xfId="0" applyFont="1" applyBorder="1" applyAlignment="1">
      <alignment horizontal="center" vertical="center" textRotation="90"/>
    </xf>
  </cellXfs>
  <cellStyles count="1">
    <cellStyle name="Normal" xfId="0" builtinId="0"/>
  </cellStyles>
  <dxfs count="87">
    <dxf>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14"/>
        <color theme="1"/>
        <name val="Calibri"/>
        <scheme val="minor"/>
      </font>
      <fill>
        <patternFill patternType="solid">
          <fgColor indexed="64"/>
          <bgColor rgb="FF00B0F0"/>
        </patternFill>
      </fill>
      <alignment horizontal="general" vertical="top" textRotation="0" wrapText="0" indent="0" justifyLastLine="0" shrinkToFit="0" readingOrder="0"/>
    </dxf>
    <dxf>
      <fill>
        <patternFill>
          <bgColor rgb="FF00B050"/>
        </patternFill>
      </fill>
    </dxf>
    <dxf>
      <fill>
        <patternFill>
          <bgColor rgb="FF92D050"/>
        </patternFill>
      </fill>
    </dxf>
    <dxf>
      <fill>
        <patternFill>
          <bgColor rgb="FFFFFF00"/>
        </patternFill>
      </fill>
    </dxf>
    <dxf>
      <fill>
        <patternFill>
          <bgColor rgb="FFFFC000"/>
        </patternFill>
      </fill>
    </dxf>
    <dxf>
      <font>
        <b/>
        <i val="0"/>
        <color theme="0"/>
      </font>
      <fill>
        <patternFill>
          <bgColor rgb="FFFF0000"/>
        </patternFill>
      </fill>
    </dxf>
    <dxf>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0" indent="0" justifyLastLine="0" shrinkToFit="0" readingOrder="0"/>
      <border diagonalUp="0" diagonalDown="0">
        <left style="thin">
          <color indexed="64"/>
        </left>
        <right style="medium">
          <color indexed="64"/>
        </right>
        <top style="thin">
          <color indexed="64"/>
        </top>
        <bottom style="medium">
          <color indexed="64"/>
        </bottom>
        <vertical/>
        <horizontal/>
      </border>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14"/>
        <color theme="1"/>
        <name val="Calibri"/>
        <scheme val="minor"/>
      </font>
      <fill>
        <patternFill patternType="solid">
          <fgColor indexed="64"/>
          <bgColor rgb="FF00B0F0"/>
        </patternFill>
      </fill>
      <alignment horizontal="general" vertical="top" textRotation="0" wrapText="0" indent="0" justifyLastLine="0" shrinkToFit="0" readingOrder="0"/>
    </dxf>
    <dxf>
      <fill>
        <patternFill>
          <bgColor rgb="FF00B050"/>
        </patternFill>
      </fill>
    </dxf>
    <dxf>
      <fill>
        <patternFill>
          <bgColor rgb="FF92D050"/>
        </patternFill>
      </fill>
    </dxf>
    <dxf>
      <fill>
        <patternFill>
          <bgColor rgb="FFFFFF00"/>
        </patternFill>
      </fill>
    </dxf>
    <dxf>
      <fill>
        <patternFill>
          <bgColor rgb="FFFFC000"/>
        </patternFill>
      </fill>
    </dxf>
    <dxf>
      <font>
        <b/>
        <i val="0"/>
        <color theme="0"/>
      </font>
      <fill>
        <patternFill>
          <bgColor rgb="FFFF0000"/>
        </patternFill>
      </fill>
    </dxf>
    <dxf>
      <font>
        <b val="0"/>
        <i val="0"/>
        <strike val="0"/>
        <condense val="0"/>
        <extend val="0"/>
        <outline val="0"/>
        <shadow val="0"/>
        <u val="none"/>
        <vertAlign val="baseline"/>
        <sz val="10"/>
        <color theme="1" tint="4.9989318521683403E-2"/>
        <name val="Calibri"/>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13" formatCode="0%"/>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alignment horizontal="left" vertical="center" textRotation="0" wrapText="0" indent="1" justifyLastLine="0" shrinkToFit="0" readingOrder="0"/>
    </dxf>
    <dxf>
      <font>
        <strike val="0"/>
        <outline val="0"/>
        <shadow val="0"/>
        <u val="none"/>
        <vertAlign val="baseline"/>
        <sz val="10"/>
        <color theme="1" tint="4.9989318521683403E-2"/>
        <name val="Calibri"/>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1"/>
        <color theme="1"/>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1"/>
        <color theme="1"/>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1"/>
        <color theme="1"/>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1"/>
        <color theme="1"/>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1"/>
        <color theme="1"/>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alignment horizontal="left" vertical="center" textRotation="0" wrapText="0" indent="1" justifyLastLine="0" shrinkToFit="0" readingOrder="0"/>
    </dxf>
    <dxf>
      <font>
        <strike val="0"/>
        <outline val="0"/>
        <shadow val="0"/>
        <u val="none"/>
        <vertAlign val="baseline"/>
        <sz val="10"/>
        <color theme="1" tint="4.9989318521683403E-2"/>
        <name val="Calibri"/>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14" formatCode="0.00%"/>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alignment horizontal="left" vertical="center" textRotation="0" wrapText="0" indent="1" justifyLastLine="0" shrinkToFit="0" readingOrder="0"/>
    </dxf>
    <dxf>
      <font>
        <strike val="0"/>
        <outline val="0"/>
        <shadow val="0"/>
        <u val="none"/>
        <vertAlign val="baseline"/>
        <sz val="10"/>
        <color theme="1" tint="4.9989318521683403E-2"/>
        <name val="Calibri"/>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alignment horizontal="left" vertical="center" textRotation="0" wrapText="0" indent="1" justifyLastLine="0" shrinkToFit="0" readingOrder="0"/>
    </dxf>
    <dxf>
      <font>
        <strike val="0"/>
        <outline val="0"/>
        <shadow val="0"/>
        <u val="none"/>
        <vertAlign val="baseline"/>
        <sz val="10"/>
        <color theme="1" tint="4.9989318521683403E-2"/>
        <name val="Calibri"/>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alignment horizontal="left" vertical="center" textRotation="0" wrapText="0" indent="1" justifyLastLine="0" shrinkToFit="0" readingOrder="0"/>
    </dxf>
    <dxf>
      <font>
        <strike val="0"/>
        <outline val="0"/>
        <shadow val="0"/>
        <u val="none"/>
        <vertAlign val="baseline"/>
        <sz val="10"/>
        <color theme="1" tint="4.9989318521683403E-2"/>
        <name val="Calibri"/>
        <scheme val="minor"/>
      </font>
      <numFmt numFmtId="0" formatCode="General"/>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alibri"/>
        <scheme val="minor"/>
      </font>
      <alignment horizontal="left" vertical="center" textRotation="0" wrapText="0" indent="1" justifyLastLine="0" shrinkToFit="0" readingOrder="0"/>
    </dxf>
    <dxf>
      <font>
        <strike val="0"/>
        <outline val="0"/>
        <shadow val="0"/>
        <u val="none"/>
        <vertAlign val="baseline"/>
        <sz val="10"/>
        <color theme="1" tint="4.9989318521683403E-2"/>
        <name val="Calibri"/>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0"/>
        <color theme="1" tint="4.9989318521683403E-2"/>
        <name val="Calibri"/>
        <scheme val="minor"/>
      </font>
      <alignment horizontal="left" vertical="center" textRotation="0" wrapText="0" indent="1" justifyLastLine="0" shrinkToFit="0" readingOrder="0"/>
    </dxf>
    <dxf>
      <font>
        <strike val="0"/>
        <outline val="0"/>
        <shadow val="0"/>
        <u val="none"/>
        <vertAlign val="baseline"/>
        <sz val="8"/>
        <color theme="1" tint="4.9989318521683403E-2"/>
        <name val="Calibri Light"/>
        <scheme val="major"/>
      </font>
      <alignment horizontal="left" vertical="center" textRotation="0" wrapText="1" indent="1" justifyLastLine="0" shrinkToFit="0" readingOrder="0"/>
    </dxf>
    <dxf>
      <fill>
        <patternFill>
          <bgColor theme="3" tint="0.79998168889431442"/>
        </patternFill>
      </fill>
    </dxf>
    <dxf>
      <font>
        <b/>
        <i val="0"/>
        <color theme="0"/>
      </font>
      <fill>
        <patternFill>
          <bgColor theme="3" tint="0.39994506668294322"/>
        </patternFill>
      </fill>
      <border>
        <vertical style="thin">
          <color theme="0"/>
        </vertical>
      </border>
    </dxf>
    <dxf>
      <border>
        <vertical style="thin">
          <color theme="0" tint="-0.24994659260841701"/>
        </vertical>
      </border>
    </dxf>
  </dxfs>
  <tableStyles count="1" defaultTableStyle="TableStyleMedium2" defaultPivotStyle="PivotStyleLight16">
    <tableStyle name="To Do List" pivot="0" count="3">
      <tableStyleElement type="wholeTable" dxfId="86"/>
      <tableStyleElement type="headerRow" dxfId="85"/>
      <tableStyleElement type="secondRowStripe" dxfId="84"/>
    </tableStyle>
  </tableStyles>
  <colors>
    <mruColors>
      <color rgb="FFF907DC"/>
      <color rgb="FF27E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Clinical Care Standards Gap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'CCS Action Summary'!$H$3</c:f>
              <c:strCache>
                <c:ptCount val="1"/>
                <c:pt idx="0">
                  <c:v>% complete</c:v>
                </c:pt>
              </c:strCache>
            </c:strRef>
          </c:tx>
          <c:spPr>
            <a:solidFill>
              <a:srgbClr val="00B050"/>
            </a:solidFill>
            <a:ln>
              <a:noFill/>
            </a:ln>
            <a:effectLst/>
          </c:spPr>
          <c:invertIfNegative val="0"/>
          <c:cat>
            <c:strRef>
              <c:f>'CCS Action Summary'!$M$4:$M$6</c:f>
              <c:strCache>
                <c:ptCount val="3"/>
                <c:pt idx="0">
                  <c:v>Colonoscopy (22)</c:v>
                </c:pt>
                <c:pt idx="1">
                  <c:v>Sample (22)</c:v>
                </c:pt>
                <c:pt idx="2">
                  <c:v>Total (44)</c:v>
                </c:pt>
              </c:strCache>
            </c:strRef>
          </c:cat>
          <c:val>
            <c:numRef>
              <c:f>'CCS Action Summary'!$H$4:$H$6</c:f>
              <c:numCache>
                <c:formatCode>0.00%</c:formatCode>
                <c:ptCount val="3"/>
                <c:pt idx="0">
                  <c:v>0</c:v>
                </c:pt>
                <c:pt idx="1">
                  <c:v>0.95454545454545459</c:v>
                </c:pt>
                <c:pt idx="2">
                  <c:v>0.47727272727272729</c:v>
                </c:pt>
              </c:numCache>
            </c:numRef>
          </c:val>
          <c:extLst>
            <c:ext xmlns:c16="http://schemas.microsoft.com/office/drawing/2014/chart" uri="{C3380CC4-5D6E-409C-BE32-E72D297353CC}">
              <c16:uniqueId val="{00000000-779F-43BF-B9E9-030642692133}"/>
            </c:ext>
          </c:extLst>
        </c:ser>
        <c:ser>
          <c:idx val="1"/>
          <c:order val="1"/>
          <c:tx>
            <c:strRef>
              <c:f>'CCS Action Summary'!$I$3</c:f>
              <c:strCache>
                <c:ptCount val="1"/>
                <c:pt idx="0">
                  <c:v>Partially Complete 75%</c:v>
                </c:pt>
              </c:strCache>
            </c:strRef>
          </c:tx>
          <c:spPr>
            <a:solidFill>
              <a:srgbClr val="92D050"/>
            </a:solidFill>
            <a:ln>
              <a:noFill/>
            </a:ln>
            <a:effectLst/>
          </c:spPr>
          <c:invertIfNegative val="0"/>
          <c:cat>
            <c:strRef>
              <c:f>'CCS Action Summary'!$M$4:$M$6</c:f>
              <c:strCache>
                <c:ptCount val="3"/>
                <c:pt idx="0">
                  <c:v>Colonoscopy (22)</c:v>
                </c:pt>
                <c:pt idx="1">
                  <c:v>Sample (22)</c:v>
                </c:pt>
                <c:pt idx="2">
                  <c:v>Total (44)</c:v>
                </c:pt>
              </c:strCache>
            </c:strRef>
          </c:cat>
          <c:val>
            <c:numRef>
              <c:f>'CCS Action Summary'!$I$4:$I$6</c:f>
              <c:numCache>
                <c:formatCode>0.00%</c:formatCode>
                <c:ptCount val="3"/>
                <c:pt idx="0">
                  <c:v>0</c:v>
                </c:pt>
                <c:pt idx="1">
                  <c:v>4.5454545454545456E-2</c:v>
                </c:pt>
                <c:pt idx="2">
                  <c:v>2.2727272727272728E-2</c:v>
                </c:pt>
              </c:numCache>
            </c:numRef>
          </c:val>
          <c:extLst>
            <c:ext xmlns:c16="http://schemas.microsoft.com/office/drawing/2014/chart" uri="{C3380CC4-5D6E-409C-BE32-E72D297353CC}">
              <c16:uniqueId val="{00000001-779F-43BF-B9E9-030642692133}"/>
            </c:ext>
          </c:extLst>
        </c:ser>
        <c:ser>
          <c:idx val="2"/>
          <c:order val="2"/>
          <c:tx>
            <c:strRef>
              <c:f>'CCS Action Summary'!$J$3</c:f>
              <c:strCache>
                <c:ptCount val="1"/>
                <c:pt idx="0">
                  <c:v>Partially Complete 50%</c:v>
                </c:pt>
              </c:strCache>
            </c:strRef>
          </c:tx>
          <c:spPr>
            <a:solidFill>
              <a:srgbClr val="FFFF00"/>
            </a:solidFill>
            <a:ln>
              <a:noFill/>
            </a:ln>
            <a:effectLst/>
          </c:spPr>
          <c:invertIfNegative val="0"/>
          <c:cat>
            <c:strRef>
              <c:f>'CCS Action Summary'!$M$4:$M$6</c:f>
              <c:strCache>
                <c:ptCount val="3"/>
                <c:pt idx="0">
                  <c:v>Colonoscopy (22)</c:v>
                </c:pt>
                <c:pt idx="1">
                  <c:v>Sample (22)</c:v>
                </c:pt>
                <c:pt idx="2">
                  <c:v>Total (44)</c:v>
                </c:pt>
              </c:strCache>
            </c:strRef>
          </c:cat>
          <c:val>
            <c:numRef>
              <c:f>'CCS Action Summary'!$J$4:$J$6</c:f>
              <c:numCache>
                <c:formatCode>0.00%</c:formatCode>
                <c:ptCount val="3"/>
                <c:pt idx="0">
                  <c:v>0</c:v>
                </c:pt>
                <c:pt idx="1">
                  <c:v>0</c:v>
                </c:pt>
                <c:pt idx="2">
                  <c:v>0</c:v>
                </c:pt>
              </c:numCache>
            </c:numRef>
          </c:val>
          <c:extLst>
            <c:ext xmlns:c16="http://schemas.microsoft.com/office/drawing/2014/chart" uri="{C3380CC4-5D6E-409C-BE32-E72D297353CC}">
              <c16:uniqueId val="{00000002-779F-43BF-B9E9-030642692133}"/>
            </c:ext>
          </c:extLst>
        </c:ser>
        <c:ser>
          <c:idx val="3"/>
          <c:order val="3"/>
          <c:tx>
            <c:strRef>
              <c:f>'CCS Action Summary'!$K$3</c:f>
              <c:strCache>
                <c:ptCount val="1"/>
                <c:pt idx="0">
                  <c:v>Partially Complete 25%</c:v>
                </c:pt>
              </c:strCache>
            </c:strRef>
          </c:tx>
          <c:spPr>
            <a:solidFill>
              <a:schemeClr val="accent4"/>
            </a:solidFill>
            <a:ln>
              <a:noFill/>
            </a:ln>
            <a:effectLst/>
          </c:spPr>
          <c:invertIfNegative val="0"/>
          <c:cat>
            <c:strRef>
              <c:f>'CCS Action Summary'!$M$4:$M$6</c:f>
              <c:strCache>
                <c:ptCount val="3"/>
                <c:pt idx="0">
                  <c:v>Colonoscopy (22)</c:v>
                </c:pt>
                <c:pt idx="1">
                  <c:v>Sample (22)</c:v>
                </c:pt>
                <c:pt idx="2">
                  <c:v>Total (44)</c:v>
                </c:pt>
              </c:strCache>
            </c:strRef>
          </c:cat>
          <c:val>
            <c:numRef>
              <c:f>'CCS Action Summary'!$K$4:$K$6</c:f>
              <c:numCache>
                <c:formatCode>0.00%</c:formatCode>
                <c:ptCount val="3"/>
                <c:pt idx="0">
                  <c:v>0</c:v>
                </c:pt>
                <c:pt idx="1">
                  <c:v>0</c:v>
                </c:pt>
                <c:pt idx="2">
                  <c:v>0</c:v>
                </c:pt>
              </c:numCache>
            </c:numRef>
          </c:val>
          <c:extLst>
            <c:ext xmlns:c16="http://schemas.microsoft.com/office/drawing/2014/chart" uri="{C3380CC4-5D6E-409C-BE32-E72D297353CC}">
              <c16:uniqueId val="{00000003-779F-43BF-B9E9-030642692133}"/>
            </c:ext>
          </c:extLst>
        </c:ser>
        <c:ser>
          <c:idx val="4"/>
          <c:order val="4"/>
          <c:tx>
            <c:strRef>
              <c:f>'CCS Action Summary'!$L$3</c:f>
              <c:strCache>
                <c:ptCount val="1"/>
                <c:pt idx="0">
                  <c:v>% incomplete</c:v>
                </c:pt>
              </c:strCache>
            </c:strRef>
          </c:tx>
          <c:spPr>
            <a:solidFill>
              <a:srgbClr val="FF0000"/>
            </a:solidFill>
            <a:ln>
              <a:noFill/>
            </a:ln>
            <a:effectLst/>
          </c:spPr>
          <c:invertIfNegative val="0"/>
          <c:cat>
            <c:strRef>
              <c:f>'CCS Action Summary'!$M$4:$M$6</c:f>
              <c:strCache>
                <c:ptCount val="3"/>
                <c:pt idx="0">
                  <c:v>Colonoscopy (22)</c:v>
                </c:pt>
                <c:pt idx="1">
                  <c:v>Sample (22)</c:v>
                </c:pt>
                <c:pt idx="2">
                  <c:v>Total (44)</c:v>
                </c:pt>
              </c:strCache>
            </c:strRef>
          </c:cat>
          <c:val>
            <c:numRef>
              <c:f>'CCS Action Summary'!$L$4:$L$6</c:f>
              <c:numCache>
                <c:formatCode>0.00%</c:formatCode>
                <c:ptCount val="3"/>
                <c:pt idx="0">
                  <c:v>1</c:v>
                </c:pt>
                <c:pt idx="1">
                  <c:v>0</c:v>
                </c:pt>
                <c:pt idx="2">
                  <c:v>0.5</c:v>
                </c:pt>
              </c:numCache>
            </c:numRef>
          </c:val>
          <c:extLst>
            <c:ext xmlns:c16="http://schemas.microsoft.com/office/drawing/2014/chart" uri="{C3380CC4-5D6E-409C-BE32-E72D297353CC}">
              <c16:uniqueId val="{00000004-779F-43BF-B9E9-030642692133}"/>
            </c:ext>
          </c:extLst>
        </c:ser>
        <c:dLbls>
          <c:showLegendKey val="0"/>
          <c:showVal val="0"/>
          <c:showCatName val="0"/>
          <c:showSerName val="0"/>
          <c:showPercent val="0"/>
          <c:showBubbleSize val="0"/>
        </c:dLbls>
        <c:gapWidth val="150"/>
        <c:overlap val="100"/>
        <c:axId val="470007176"/>
        <c:axId val="470009136"/>
      </c:barChart>
      <c:catAx>
        <c:axId val="47000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009136"/>
        <c:crosses val="autoZero"/>
        <c:auto val="1"/>
        <c:lblAlgn val="ctr"/>
        <c:lblOffset val="100"/>
        <c:noMultiLvlLbl val="0"/>
      </c:catAx>
      <c:valAx>
        <c:axId val="47000913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0071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8</xdr:col>
      <xdr:colOff>0</xdr:colOff>
      <xdr:row>0</xdr:row>
      <xdr:rowOff>1000125</xdr:rowOff>
    </xdr:to>
    <xdr:sp macro="" textlink="">
      <xdr:nvSpPr>
        <xdr:cNvPr id="2" name="Title" descr="To-Do List" title="Template Title">
          <a:extLst>
            <a:ext uri="{FF2B5EF4-FFF2-40B4-BE49-F238E27FC236}">
              <a16:creationId xmlns:a16="http://schemas.microsoft.com/office/drawing/2014/main" id="{00000000-0008-0000-0100-000002000000}"/>
            </a:ext>
          </a:extLst>
        </xdr:cNvPr>
        <xdr:cNvSpPr txBox="1"/>
      </xdr:nvSpPr>
      <xdr:spPr>
        <a:xfrm>
          <a:off x="0" y="1"/>
          <a:ext cx="8477249" cy="1000124"/>
        </a:xfrm>
        <a:prstGeom prst="rect">
          <a:avLst/>
        </a:prstGeom>
        <a:gradFill flip="none" rotWithShape="1">
          <a:gsLst>
            <a:gs pos="0">
              <a:srgbClr val="1AA1BC">
                <a:shade val="30000"/>
                <a:satMod val="115000"/>
              </a:srgbClr>
            </a:gs>
            <a:gs pos="50000">
              <a:srgbClr val="1AA1BC">
                <a:shade val="67500"/>
                <a:satMod val="115000"/>
              </a:srgbClr>
            </a:gs>
            <a:gs pos="100000">
              <a:srgbClr val="1AA1BC">
                <a:shade val="100000"/>
                <a:satMod val="115000"/>
              </a:srgbClr>
            </a:gs>
          </a:gsLst>
          <a:lin ang="0" scaled="1"/>
          <a:tileRect/>
        </a:gradFill>
        <a:ln>
          <a:noFill/>
        </a:ln>
      </xdr:spPr>
      <xdr:style>
        <a:lnRef idx="3">
          <a:schemeClr val="lt1"/>
        </a:lnRef>
        <a:fillRef idx="1003">
          <a:schemeClr val="dk2"/>
        </a:fillRef>
        <a:effectRef idx="1">
          <a:schemeClr val="dk1"/>
        </a:effectRef>
        <a:fontRef idx="minor">
          <a:schemeClr val="lt1"/>
        </a:fontRef>
      </xdr:style>
      <xdr:txBody>
        <a:bodyPr vertOverflow="clip" horzOverflow="clip" wrap="square" lIns="457200" rtlCol="0" anchor="ctr"/>
        <a:lstStyle/>
        <a:p>
          <a:pPr marL="0" indent="0" algn="l"/>
          <a:r>
            <a:rPr lang="en-US" sz="3200">
              <a:solidFill>
                <a:schemeClr val="bg1"/>
              </a:solidFill>
              <a:latin typeface="+mj-lt"/>
              <a:ea typeface="+mn-ea"/>
              <a:cs typeface="+mn-cs"/>
            </a:rPr>
            <a:t>Clinical Care Standard</a:t>
          </a:r>
          <a:r>
            <a:rPr lang="en-US" sz="3200" baseline="0">
              <a:solidFill>
                <a:schemeClr val="bg1"/>
              </a:solidFill>
              <a:latin typeface="+mj-lt"/>
              <a:ea typeface="+mn-ea"/>
              <a:cs typeface="+mn-cs"/>
            </a:rPr>
            <a:t> Action Plan Summary</a:t>
          </a:r>
          <a:endParaRPr lang="en-US" sz="3200">
            <a:solidFill>
              <a:schemeClr val="bg1"/>
            </a:solidFill>
            <a:latin typeface="+mj-lt"/>
            <a:ea typeface="+mn-ea"/>
            <a:cs typeface="+mn-cs"/>
          </a:endParaRPr>
        </a:p>
      </xdr:txBody>
    </xdr:sp>
    <xdr:clientData/>
  </xdr:twoCellAnchor>
  <xdr:twoCellAnchor>
    <xdr:from>
      <xdr:col>15</xdr:col>
      <xdr:colOff>276225</xdr:colOff>
      <xdr:row>0</xdr:row>
      <xdr:rowOff>609600</xdr:rowOff>
    </xdr:from>
    <xdr:to>
      <xdr:col>25</xdr:col>
      <xdr:colOff>600075</xdr:colOff>
      <xdr:row>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1310640</xdr:colOff>
      <xdr:row>1</xdr:row>
      <xdr:rowOff>254000</xdr:rowOff>
    </xdr:from>
    <xdr:to>
      <xdr:col>11</xdr:col>
      <xdr:colOff>1206500</xdr:colOff>
      <xdr:row>6</xdr:row>
      <xdr:rowOff>4445000</xdr:rowOff>
    </xdr:to>
    <xdr:sp macro="" textlink="">
      <xdr:nvSpPr>
        <xdr:cNvPr id="2" name="TextBox 1"/>
        <xdr:cNvSpPr txBox="1"/>
      </xdr:nvSpPr>
      <xdr:spPr>
        <a:xfrm>
          <a:off x="8079740" y="1041400"/>
          <a:ext cx="13129260" cy="141224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30000">
              <a:solidFill>
                <a:schemeClr val="bg1">
                  <a:lumMod val="50000"/>
                </a:schemeClr>
              </a:solidFill>
            </a:rPr>
            <a:t>Sample</a:t>
          </a:r>
        </a:p>
        <a:p>
          <a:r>
            <a:rPr lang="en-AU" sz="30000">
              <a:solidFill>
                <a:schemeClr val="bg1">
                  <a:lumMod val="50000"/>
                </a:schemeClr>
              </a:solidFill>
            </a:rPr>
            <a:t>action plan</a:t>
          </a:r>
        </a:p>
      </xdr:txBody>
    </xdr:sp>
    <xdr:clientData/>
  </xdr:twoCellAnchor>
</xdr:wsDr>
</file>

<file path=xl/tables/table1.xml><?xml version="1.0" encoding="utf-8"?>
<table xmlns="http://schemas.openxmlformats.org/spreadsheetml/2006/main" id="1" name="ActionPlan" displayName="ActionPlan" ref="A3:N7" totalsRowCount="1" headerRowDxfId="83" dataDxfId="82">
  <autoFilter ref="A3:N6"/>
  <sortState ref="A4:N20">
    <sortCondition ref="A3:A20"/>
  </sortState>
  <tableColumns count="14">
    <tableColumn id="2" name="Clinical Care Standard" totalsRowLabel="Total" dataDxfId="81" totalsRowDxfId="80"/>
    <tableColumn id="3" name="Number of Actions" dataDxfId="79" totalsRowDxfId="78"/>
    <tableColumn id="4" name="Complete" dataDxfId="77" totalsRowDxfId="76"/>
    <tableColumn id="5" name="Partial75" dataDxfId="75" totalsRowDxfId="74"/>
    <tableColumn id="16" name="Partial50" dataDxfId="73" totalsRowDxfId="72"/>
    <tableColumn id="14" name="Partial25" dataDxfId="71" totalsRowDxfId="70"/>
    <tableColumn id="6" name="Incomplete" dataDxfId="69" totalsRowDxfId="68"/>
    <tableColumn id="8" name="% complete" totalsRowFunction="average" dataDxfId="67" totalsRowDxfId="66">
      <calculatedColumnFormula>ActionPlan[[#This Row],[Complete]]/ActionPlan[[#This Row],[Number of Actions]]</calculatedColumnFormula>
    </tableColumn>
    <tableColumn id="18" name="Partially Complete 75%" dataDxfId="65" totalsRowDxfId="64">
      <calculatedColumnFormula>ActionPlan[[#This Row],[Partial75]]/ActionPlan[[#This Row],[Number of Actions]]</calculatedColumnFormula>
    </tableColumn>
    <tableColumn id="17" name="Partially Complete 50%" dataDxfId="63" totalsRowDxfId="62">
      <calculatedColumnFormula>ActionPlan[[#This Row],[Partial50]]/ActionPlan[[#This Row],[Number of Actions]]</calculatedColumnFormula>
    </tableColumn>
    <tableColumn id="19" name="Partially Complete 25%" dataDxfId="61" totalsRowDxfId="60">
      <calculatedColumnFormula>ActionPlan[[#This Row],[Partial25]]/ActionPlan[[#This Row],[Number of Actions]]</calculatedColumnFormula>
    </tableColumn>
    <tableColumn id="20" name="% incomplete" dataDxfId="59" totalsRowDxfId="58">
      <calculatedColumnFormula>ActionPlan[[#This Row],[Incomplete]]/ActionPlan[[#This Row],[Number of Actions]]</calculatedColumnFormula>
    </tableColumn>
    <tableColumn id="12" name="Column7" dataDxfId="57" totalsRowDxfId="56">
      <calculatedColumnFormula>CONCATENATE(ActionPlan[[#This Row],[Clinical Care Standard]]," ","(",ActionPlan[[#This Row],[Number of Actions]],")")</calculatedColumnFormula>
    </tableColumn>
    <tableColumn id="21" name="Column52" dataDxfId="55" totalsRowDxfId="54">
      <calculatedColumnFormula>ActionPlan[[#This Row],[% complete]]+ActionPlan[[#This Row],[Partially Complete 75%]]+ActionPlan[[#This Row],[% incomplete]]+ActionPlan[[#This Row],[Partially Complete 50%]]+ActionPlan[[#This Row],[Partially Complete 25%]]</calculatedColumnFormula>
    </tableColumn>
  </tableColumns>
  <tableStyleInfo name="TableStyleMedium7" showFirstColumn="0" showLastColumn="0" showRowStripes="1" showColumnStripes="0"/>
  <extLst>
    <ext xmlns:x14="http://schemas.microsoft.com/office/spreadsheetml/2009/9/main" uri="{504A1905-F514-4f6f-8877-14C23A59335A}">
      <x14:table altText="To-Do List" altTextSummary="List of To-Do details such as, Task, Priority, Status, Start Date, End Date, % Complete, Done/Overdue?, and Notes."/>
    </ext>
  </extLst>
</table>
</file>

<file path=xl/tables/table2.xml><?xml version="1.0" encoding="utf-8"?>
<table xmlns="http://schemas.openxmlformats.org/spreadsheetml/2006/main" id="3" name="Colonoscopy" displayName="Colonoscopy" ref="B2:L25" totalsRowCount="1" headerRowDxfId="48" dataDxfId="47">
  <autoFilter ref="B2:L24"/>
  <tableColumns count="11">
    <tableColumn id="1" name="Criteria" totalsRowFunction="count" dataDxfId="46" totalsRowDxfId="9"/>
    <tableColumn id="2" name="Action" totalsRowFunction="count" dataDxfId="45" totalsRowDxfId="8"/>
    <tableColumn id="3" name="Details" totalsRowFunction="count" dataDxfId="44" totalsRowDxfId="7"/>
    <tableColumn id="4" name="Process" totalsRowFunction="count" dataDxfId="43" totalsRowDxfId="6"/>
    <tableColumn id="5" name="Improvement strategies" totalsRowFunction="count" dataDxfId="42" totalsRowDxfId="5"/>
    <tableColumn id="6" name="Consumer" totalsRowFunction="count" dataDxfId="41" totalsRowDxfId="4"/>
    <tableColumn id="7" name="Monitoring" totalsRowFunction="count"/>
    <tableColumn id="8" name="Reporting" totalsRowFunction="count" dataDxfId="40" totalsRowDxfId="3"/>
    <tableColumn id="9" name="Safety &amp; Quality" totalsRowFunction="count" dataDxfId="39" totalsRowDxfId="2"/>
    <tableColumn id="10" name="Outcome" totalsRowFunction="count" dataDxfId="38" totalsRowDxfId="1"/>
    <tableColumn id="11" name="Progress Notes" dataDxfId="37" totalsRowDxfId="0"/>
  </tableColumns>
  <tableStyleInfo name="TableStyleMedium2" showFirstColumn="0" showLastColumn="0" showRowStripes="1" showColumnStripes="0"/>
</table>
</file>

<file path=xl/tables/table3.xml><?xml version="1.0" encoding="utf-8"?>
<table xmlns="http://schemas.openxmlformats.org/spreadsheetml/2006/main" id="2" name="Sample" displayName="Sample" ref="B2:L25" totalsRowCount="1" headerRowDxfId="31" dataDxfId="30">
  <autoFilter ref="B2:L24"/>
  <tableColumns count="11">
    <tableColumn id="1" name="Criteria" totalsRowFunction="count" dataDxfId="29" totalsRowDxfId="19"/>
    <tableColumn id="2" name="Action" totalsRowFunction="count" dataDxfId="28" totalsRowDxfId="18"/>
    <tableColumn id="3" name="Details" totalsRowFunction="count" dataDxfId="27" totalsRowDxfId="17"/>
    <tableColumn id="4" name="Process" totalsRowFunction="count" dataDxfId="26" totalsRowDxfId="16"/>
    <tableColumn id="5" name="Improvement strategies" totalsRowFunction="count" dataDxfId="25" totalsRowDxfId="15"/>
    <tableColumn id="6" name="Consumer" totalsRowFunction="count" dataDxfId="24" totalsRowDxfId="14"/>
    <tableColumn id="7" name="Monitoring" totalsRowFunction="count"/>
    <tableColumn id="8" name="Reporting" totalsRowFunction="count" dataDxfId="23" totalsRowDxfId="13"/>
    <tableColumn id="9" name="Safety &amp; Quality" totalsRowFunction="count" dataDxfId="22" totalsRowDxfId="12"/>
    <tableColumn id="10" name="Outcome" totalsRowFunction="count" dataDxfId="21" totalsRowDxfId="11"/>
    <tableColumn id="11" name="Progress Notes" dataDxfId="20" totalsRowDxfId="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tabSelected="1" workbookViewId="0">
      <selection activeCell="H5" sqref="H5"/>
    </sheetView>
  </sheetViews>
  <sheetFormatPr defaultRowHeight="15" x14ac:dyDescent="0.25"/>
  <cols>
    <col min="1" max="1" width="30" customWidth="1"/>
    <col min="2" max="2" width="15.7109375" customWidth="1"/>
    <col min="8" max="8" width="11.28515625" customWidth="1"/>
    <col min="10" max="10" width="11.28515625" customWidth="1"/>
    <col min="12" max="12" width="11.140625" customWidth="1"/>
    <col min="13" max="13" width="22.5703125" customWidth="1"/>
    <col min="14" max="14" width="11.42578125" customWidth="1"/>
  </cols>
  <sheetData>
    <row r="1" spans="1:14" ht="129" customHeight="1" x14ac:dyDescent="0.25"/>
    <row r="2" spans="1:14" ht="17.25" customHeight="1" x14ac:dyDescent="0.25">
      <c r="C2" s="30" t="s">
        <v>37</v>
      </c>
      <c r="D2" s="31" t="s">
        <v>41</v>
      </c>
      <c r="E2" s="31" t="s">
        <v>40</v>
      </c>
      <c r="F2" s="30" t="s">
        <v>39</v>
      </c>
      <c r="G2" s="30" t="s">
        <v>38</v>
      </c>
    </row>
    <row r="3" spans="1:14" ht="33.75" x14ac:dyDescent="0.25">
      <c r="A3" s="12" t="s">
        <v>20</v>
      </c>
      <c r="B3" s="13" t="s">
        <v>42</v>
      </c>
      <c r="C3" s="13" t="s">
        <v>37</v>
      </c>
      <c r="D3" s="13" t="s">
        <v>44</v>
      </c>
      <c r="E3" s="13" t="s">
        <v>45</v>
      </c>
      <c r="F3" s="13" t="s">
        <v>46</v>
      </c>
      <c r="G3" s="13" t="s">
        <v>38</v>
      </c>
      <c r="H3" s="13" t="s">
        <v>43</v>
      </c>
      <c r="I3" s="13" t="s">
        <v>52</v>
      </c>
      <c r="J3" s="13" t="s">
        <v>53</v>
      </c>
      <c r="K3" s="13" t="s">
        <v>54</v>
      </c>
      <c r="L3" s="13" t="s">
        <v>47</v>
      </c>
      <c r="M3" s="14" t="s">
        <v>48</v>
      </c>
      <c r="N3" s="13" t="s">
        <v>61</v>
      </c>
    </row>
    <row r="4" spans="1:14" x14ac:dyDescent="0.25">
      <c r="A4" s="53" t="s">
        <v>50</v>
      </c>
      <c r="B4" s="15">
        <f>Colonoscopy[[#Totals],[Criteria]]</f>
        <v>22</v>
      </c>
      <c r="C4" s="15">
        <f>COUNTIF(Colonoscopy[Outcome],C$2)</f>
        <v>0</v>
      </c>
      <c r="D4" s="15">
        <f>COUNTIF(Colonoscopy[Outcome],D$2)</f>
        <v>0</v>
      </c>
      <c r="E4" s="15">
        <f>COUNTIF(Colonoscopy[Outcome],E$2)</f>
        <v>0</v>
      </c>
      <c r="F4" s="15">
        <f>COUNTIF(Colonoscopy[Outcome],F2)</f>
        <v>0</v>
      </c>
      <c r="G4" s="15">
        <f>COUNTIF(Colonoscopy[Outcome],G2)</f>
        <v>22</v>
      </c>
      <c r="H4" s="16">
        <f>ActionPlan[[#This Row],[Complete]]/ActionPlan[[#This Row],[Number of Actions]]</f>
        <v>0</v>
      </c>
      <c r="I4" s="16">
        <f>ActionPlan[[#This Row],[Partial75]]/ActionPlan[[#This Row],[Number of Actions]]</f>
        <v>0</v>
      </c>
      <c r="J4" s="16">
        <f>ActionPlan[[#This Row],[Partial50]]/ActionPlan[[#This Row],[Number of Actions]]</f>
        <v>0</v>
      </c>
      <c r="K4" s="16">
        <f>ActionPlan[[#This Row],[Partial25]]/ActionPlan[[#This Row],[Number of Actions]]</f>
        <v>0</v>
      </c>
      <c r="L4" s="16">
        <f>ActionPlan[[#This Row],[Incomplete]]/ActionPlan[[#This Row],[Number of Actions]]</f>
        <v>1</v>
      </c>
      <c r="M4" s="18" t="str">
        <f>CONCATENATE(ActionPlan[[#This Row],[Clinical Care Standard]]," ","(",ActionPlan[[#This Row],[Number of Actions]],")")</f>
        <v>Colonoscopy (22)</v>
      </c>
      <c r="N4" s="17">
        <f>ActionPlan[[#This Row],[% complete]]+ActionPlan[[#This Row],[Partially Complete 75%]]+ActionPlan[[#This Row],[% incomplete]]+ActionPlan[[#This Row],[Partially Complete 50%]]+ActionPlan[[#This Row],[Partially Complete 25%]]</f>
        <v>1</v>
      </c>
    </row>
    <row r="5" spans="1:14" x14ac:dyDescent="0.25">
      <c r="A5" s="19" t="s">
        <v>171</v>
      </c>
      <c r="B5" s="15">
        <f>Sample[[#Totals],[Criteria]]</f>
        <v>22</v>
      </c>
      <c r="C5" s="15">
        <f>COUNTIF(Sample[Outcome],C$2)</f>
        <v>21</v>
      </c>
      <c r="D5" s="15">
        <f>COUNTIF(Sample[Outcome],D$2)</f>
        <v>1</v>
      </c>
      <c r="E5" s="15">
        <f>COUNTIF(Sample[Outcome],E$2)</f>
        <v>0</v>
      </c>
      <c r="F5" s="15">
        <f>COUNTIF(Sample[Outcome],F$2)</f>
        <v>0</v>
      </c>
      <c r="G5" s="15">
        <f>COUNTIF(Sample[Outcome],G$2)</f>
        <v>0</v>
      </c>
      <c r="H5" s="16">
        <f>ActionPlan[[#This Row],[Complete]]/ActionPlan[[#This Row],[Number of Actions]]</f>
        <v>0.95454545454545459</v>
      </c>
      <c r="I5" s="16">
        <f>ActionPlan[[#This Row],[Partial75]]/ActionPlan[[#This Row],[Number of Actions]]</f>
        <v>4.5454545454545456E-2</v>
      </c>
      <c r="J5" s="16">
        <f>ActionPlan[[#This Row],[Partial50]]/ActionPlan[[#This Row],[Number of Actions]]</f>
        <v>0</v>
      </c>
      <c r="K5" s="16">
        <f>ActionPlan[[#This Row],[Partial25]]/ActionPlan[[#This Row],[Number of Actions]]</f>
        <v>0</v>
      </c>
      <c r="L5" s="16">
        <f>ActionPlan[[#This Row],[Incomplete]]/ActionPlan[[#This Row],[Number of Actions]]</f>
        <v>0</v>
      </c>
      <c r="M5" s="18" t="str">
        <f>CONCATENATE(ActionPlan[[#This Row],[Clinical Care Standard]]," ","(",ActionPlan[[#This Row],[Number of Actions]],")")</f>
        <v>Sample (22)</v>
      </c>
      <c r="N5" s="17">
        <f>ActionPlan[[#This Row],[% complete]]+ActionPlan[[#This Row],[Partially Complete 75%]]+ActionPlan[[#This Row],[% incomplete]]+ActionPlan[[#This Row],[Partially Complete 50%]]+ActionPlan[[#This Row],[Partially Complete 25%]]</f>
        <v>1</v>
      </c>
    </row>
    <row r="6" spans="1:14" x14ac:dyDescent="0.25">
      <c r="A6" s="54" t="s">
        <v>129</v>
      </c>
      <c r="B6" s="21">
        <f t="shared" ref="B6:G6" si="0">SUM(B4:B5)</f>
        <v>44</v>
      </c>
      <c r="C6" s="21">
        <f t="shared" si="0"/>
        <v>21</v>
      </c>
      <c r="D6" s="21">
        <f t="shared" si="0"/>
        <v>1</v>
      </c>
      <c r="E6" s="21">
        <f t="shared" si="0"/>
        <v>0</v>
      </c>
      <c r="F6" s="21">
        <f t="shared" si="0"/>
        <v>0</v>
      </c>
      <c r="G6" s="21">
        <f t="shared" si="0"/>
        <v>22</v>
      </c>
      <c r="H6" s="20">
        <f>ActionPlan[[#This Row],[Complete]]/ActionPlan[[#This Row],[Number of Actions]]</f>
        <v>0.47727272727272729</v>
      </c>
      <c r="I6" s="20">
        <f>ActionPlan[[#This Row],[Partial75]]/ActionPlan[[#This Row],[Number of Actions]]</f>
        <v>2.2727272727272728E-2</v>
      </c>
      <c r="J6" s="20">
        <f>ActionPlan[[#This Row],[Partial50]]/ActionPlan[[#This Row],[Number of Actions]]</f>
        <v>0</v>
      </c>
      <c r="K6" s="20">
        <f>ActionPlan[[#This Row],[Partial25]]/ActionPlan[[#This Row],[Number of Actions]]</f>
        <v>0</v>
      </c>
      <c r="L6" s="20">
        <f>ActionPlan[[#This Row],[Incomplete]]/ActionPlan[[#This Row],[Number of Actions]]</f>
        <v>0.5</v>
      </c>
      <c r="M6" s="21" t="str">
        <f>CONCATENATE(ActionPlan[[#This Row],[Clinical Care Standard]]," ","(",ActionPlan[[#This Row],[Number of Actions]],")")</f>
        <v>Total (44)</v>
      </c>
      <c r="N6" s="17">
        <f>ActionPlan[[#This Row],[% complete]]+ActionPlan[[#This Row],[Partially Complete 75%]]+ActionPlan[[#This Row],[% incomplete]]+ActionPlan[[#This Row],[Partially Complete 50%]]+ActionPlan[[#This Row],[Partially Complete 25%]]</f>
        <v>1</v>
      </c>
    </row>
    <row r="7" spans="1:14" x14ac:dyDescent="0.25">
      <c r="A7" s="18" t="s">
        <v>129</v>
      </c>
      <c r="B7" s="18"/>
      <c r="C7" s="18"/>
      <c r="D7" s="18"/>
      <c r="E7" s="20"/>
      <c r="F7" s="20"/>
      <c r="G7" s="18"/>
      <c r="H7" s="20">
        <f>SUBTOTAL(101,ActionPlan[% complete])</f>
        <v>0.47727272727272729</v>
      </c>
      <c r="I7" s="20"/>
      <c r="J7" s="20"/>
      <c r="K7" s="20"/>
      <c r="L7" s="20"/>
      <c r="M7" s="18"/>
      <c r="N7" s="18"/>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60" zoomScaleNormal="75" workbookViewId="0">
      <pane xSplit="2" ySplit="2" topLeftCell="C3" activePane="bottomRight" state="frozen"/>
      <selection pane="topRight" activeCell="C1" sqref="C1"/>
      <selection pane="bottomLeft" activeCell="A3" sqref="A3"/>
      <selection pane="bottomRight" activeCell="C8" sqref="C8"/>
    </sheetView>
  </sheetViews>
  <sheetFormatPr defaultRowHeight="15.75" x14ac:dyDescent="0.25"/>
  <cols>
    <col min="1" max="1" width="6.85546875" customWidth="1"/>
    <col min="2" max="2" width="10.28515625" style="2" customWidth="1"/>
    <col min="3" max="3" width="37.7109375" style="2" customWidth="1"/>
    <col min="4" max="4" width="46.5703125" style="2" customWidth="1"/>
    <col min="5" max="5" width="36.5703125" style="2" customWidth="1"/>
    <col min="6" max="6" width="28.7109375" style="2" customWidth="1"/>
    <col min="7" max="7" width="28.140625" style="2" customWidth="1"/>
    <col min="8" max="8" width="40" style="2" customWidth="1"/>
    <col min="9" max="9" width="22.42578125" style="2" customWidth="1"/>
    <col min="10" max="10" width="24.85546875" style="2" customWidth="1"/>
    <col min="11" max="11" width="17.42578125" style="6" customWidth="1"/>
    <col min="12" max="12" width="29.85546875" style="56" customWidth="1"/>
  </cols>
  <sheetData>
    <row r="1" spans="1:12" ht="61.5" x14ac:dyDescent="0.25">
      <c r="C1" s="50" t="s">
        <v>20</v>
      </c>
      <c r="E1" s="50" t="s">
        <v>50</v>
      </c>
    </row>
    <row r="2" spans="1:12" ht="19.5" thickBot="1" x14ac:dyDescent="0.3">
      <c r="B2" s="8" t="s">
        <v>0</v>
      </c>
      <c r="C2" s="8" t="s">
        <v>1</v>
      </c>
      <c r="D2" s="8" t="s">
        <v>17</v>
      </c>
      <c r="E2" s="52" t="s">
        <v>55</v>
      </c>
      <c r="F2" s="5" t="s">
        <v>56</v>
      </c>
      <c r="G2" s="5" t="s">
        <v>57</v>
      </c>
      <c r="H2" s="5" t="s">
        <v>58</v>
      </c>
      <c r="I2" s="5" t="s">
        <v>59</v>
      </c>
      <c r="J2" s="5" t="s">
        <v>60</v>
      </c>
      <c r="K2" s="11" t="s">
        <v>51</v>
      </c>
      <c r="L2" s="57" t="s">
        <v>117</v>
      </c>
    </row>
    <row r="3" spans="1:12" ht="60.75" thickBot="1" x14ac:dyDescent="0.3">
      <c r="A3" s="61" t="s">
        <v>21</v>
      </c>
      <c r="B3" s="32">
        <v>1.23</v>
      </c>
      <c r="C3" s="51" t="s">
        <v>172</v>
      </c>
      <c r="D3" s="33"/>
      <c r="E3" s="45"/>
      <c r="F3" s="34"/>
      <c r="G3" s="34"/>
      <c r="H3" s="45"/>
      <c r="I3" s="45"/>
      <c r="J3" s="45"/>
      <c r="K3" s="40" t="s">
        <v>38</v>
      </c>
      <c r="L3" s="1"/>
    </row>
    <row r="4" spans="1:12" ht="29.25" customHeight="1" thickBot="1" x14ac:dyDescent="0.3">
      <c r="A4" s="62"/>
      <c r="B4" s="27">
        <v>1.24</v>
      </c>
      <c r="C4" s="23" t="s">
        <v>173</v>
      </c>
      <c r="D4" s="24"/>
      <c r="E4" s="55"/>
      <c r="F4" s="9"/>
      <c r="G4" s="9"/>
      <c r="H4" s="29"/>
      <c r="I4" s="29"/>
      <c r="J4" s="45"/>
      <c r="K4" s="40" t="s">
        <v>38</v>
      </c>
      <c r="L4" s="1"/>
    </row>
    <row r="5" spans="1:12" ht="103.5" customHeight="1" thickBot="1" x14ac:dyDescent="0.3">
      <c r="A5" s="62"/>
      <c r="B5" s="27" t="s">
        <v>5</v>
      </c>
      <c r="C5" s="23" t="s">
        <v>174</v>
      </c>
      <c r="D5" s="1"/>
      <c r="E5" s="29"/>
      <c r="F5" s="29"/>
      <c r="G5" s="9"/>
      <c r="H5" s="29"/>
      <c r="I5" s="9"/>
      <c r="J5" s="9"/>
      <c r="K5" s="40" t="s">
        <v>38</v>
      </c>
      <c r="L5" s="1"/>
    </row>
    <row r="6" spans="1:12" ht="99.75" customHeight="1" thickBot="1" x14ac:dyDescent="0.3">
      <c r="A6" s="63"/>
      <c r="B6" s="37" t="s">
        <v>7</v>
      </c>
      <c r="C6" s="38" t="s">
        <v>175</v>
      </c>
      <c r="D6" s="24"/>
      <c r="E6" s="48"/>
      <c r="F6" s="39"/>
      <c r="G6" s="39"/>
      <c r="H6" s="48"/>
      <c r="I6" s="39"/>
      <c r="J6" s="39"/>
      <c r="K6" s="40" t="s">
        <v>38</v>
      </c>
      <c r="L6" s="1"/>
    </row>
    <row r="7" spans="1:12" ht="66.599999999999994" customHeight="1" thickBot="1" x14ac:dyDescent="0.3">
      <c r="A7" s="64" t="s">
        <v>22</v>
      </c>
      <c r="B7" s="41">
        <v>1</v>
      </c>
      <c r="C7" s="42" t="s">
        <v>23</v>
      </c>
      <c r="D7" s="55"/>
      <c r="E7" s="45"/>
      <c r="F7" s="34"/>
      <c r="G7" s="34"/>
      <c r="H7" s="22"/>
      <c r="I7" s="29"/>
      <c r="J7" s="29"/>
      <c r="K7" s="40" t="s">
        <v>38</v>
      </c>
      <c r="L7" s="1"/>
    </row>
    <row r="8" spans="1:12" ht="135" customHeight="1" thickBot="1" x14ac:dyDescent="0.3">
      <c r="A8" s="65"/>
      <c r="B8" s="26">
        <v>2</v>
      </c>
      <c r="C8" s="25" t="s">
        <v>176</v>
      </c>
      <c r="D8" s="1"/>
      <c r="E8" s="29"/>
      <c r="F8" s="29"/>
      <c r="G8" s="9"/>
      <c r="H8" s="29"/>
      <c r="I8" s="29"/>
      <c r="J8" s="29"/>
      <c r="K8" s="40" t="s">
        <v>38</v>
      </c>
      <c r="L8" s="1"/>
    </row>
    <row r="9" spans="1:12" ht="60.75" customHeight="1" thickBot="1" x14ac:dyDescent="0.3">
      <c r="A9" s="65"/>
      <c r="B9" s="26">
        <v>3</v>
      </c>
      <c r="C9" s="25" t="s">
        <v>177</v>
      </c>
      <c r="D9" s="24"/>
      <c r="E9" s="29"/>
      <c r="F9" s="29"/>
      <c r="G9" s="29"/>
      <c r="H9" s="9"/>
      <c r="I9" s="9"/>
      <c r="J9" s="9"/>
      <c r="K9" s="40" t="s">
        <v>38</v>
      </c>
      <c r="L9" s="1"/>
    </row>
    <row r="10" spans="1:12" ht="156" customHeight="1" thickBot="1" x14ac:dyDescent="0.3">
      <c r="A10" s="65"/>
      <c r="B10" s="26" t="s">
        <v>24</v>
      </c>
      <c r="C10" s="25" t="s">
        <v>178</v>
      </c>
      <c r="D10" s="24"/>
      <c r="E10" s="29"/>
      <c r="F10" s="9"/>
      <c r="G10" s="29"/>
      <c r="H10" s="9"/>
      <c r="I10" s="9"/>
      <c r="J10" s="29"/>
      <c r="K10" s="40" t="s">
        <v>38</v>
      </c>
      <c r="L10" s="1"/>
    </row>
    <row r="11" spans="1:12" ht="118.5" customHeight="1" thickBot="1" x14ac:dyDescent="0.3">
      <c r="A11" s="65"/>
      <c r="B11" s="26" t="s">
        <v>25</v>
      </c>
      <c r="C11" s="25" t="s">
        <v>179</v>
      </c>
      <c r="D11" s="24"/>
      <c r="E11" s="29"/>
      <c r="F11" s="29"/>
      <c r="G11" s="9"/>
      <c r="H11" s="29"/>
      <c r="I11" s="9"/>
      <c r="J11" s="29"/>
      <c r="K11" s="40" t="s">
        <v>38</v>
      </c>
      <c r="L11" s="1"/>
    </row>
    <row r="12" spans="1:12" ht="111" customHeight="1" thickBot="1" x14ac:dyDescent="0.3">
      <c r="A12" s="65"/>
      <c r="B12" s="26" t="s">
        <v>26</v>
      </c>
      <c r="C12" s="25" t="s">
        <v>180</v>
      </c>
      <c r="D12" s="46"/>
      <c r="E12" s="29"/>
      <c r="F12" s="9"/>
      <c r="G12" s="9"/>
      <c r="H12" s="29"/>
      <c r="I12" s="45"/>
      <c r="J12" s="34"/>
      <c r="K12" s="40" t="s">
        <v>38</v>
      </c>
      <c r="L12" s="1"/>
    </row>
    <row r="13" spans="1:12" ht="110.25" customHeight="1" thickBot="1" x14ac:dyDescent="0.3">
      <c r="A13" s="65"/>
      <c r="B13" s="26">
        <v>5</v>
      </c>
      <c r="C13" s="25" t="s">
        <v>181</v>
      </c>
      <c r="D13" s="24"/>
      <c r="E13" s="24"/>
      <c r="F13" s="29"/>
      <c r="G13" s="9"/>
      <c r="H13" s="9"/>
      <c r="I13" s="9"/>
      <c r="J13" s="9"/>
      <c r="K13" s="40" t="s">
        <v>38</v>
      </c>
      <c r="L13" s="1"/>
    </row>
    <row r="14" spans="1:12" ht="61.5" customHeight="1" thickBot="1" x14ac:dyDescent="0.3">
      <c r="A14" s="65"/>
      <c r="B14" s="26">
        <v>6</v>
      </c>
      <c r="C14" s="25" t="s">
        <v>182</v>
      </c>
      <c r="D14" s="24"/>
      <c r="E14" s="29"/>
      <c r="F14" s="29"/>
      <c r="G14" s="9"/>
      <c r="H14" s="29"/>
      <c r="I14" s="9"/>
      <c r="J14" s="29"/>
      <c r="K14" s="40" t="s">
        <v>38</v>
      </c>
      <c r="L14" s="1"/>
    </row>
    <row r="15" spans="1:12" ht="143.25" customHeight="1" thickBot="1" x14ac:dyDescent="0.3">
      <c r="A15" s="66"/>
      <c r="B15" s="43">
        <v>7</v>
      </c>
      <c r="C15" s="38" t="s">
        <v>183</v>
      </c>
      <c r="D15" s="24"/>
      <c r="E15" s="29"/>
      <c r="F15" s="29"/>
      <c r="G15" s="39"/>
      <c r="H15" s="48"/>
      <c r="I15" s="39"/>
      <c r="J15" s="48"/>
      <c r="K15" s="40" t="s">
        <v>38</v>
      </c>
      <c r="L15" s="1"/>
    </row>
    <row r="16" spans="1:12" s="2" customFormat="1" ht="124.5" customHeight="1" thickBot="1" x14ac:dyDescent="0.3">
      <c r="A16" s="58" t="s">
        <v>20</v>
      </c>
      <c r="B16" s="44">
        <v>1</v>
      </c>
      <c r="C16" s="34" t="s">
        <v>8</v>
      </c>
      <c r="D16" s="45" t="s">
        <v>35</v>
      </c>
      <c r="E16" s="45"/>
      <c r="F16" s="45"/>
      <c r="G16" s="45"/>
      <c r="H16" s="46"/>
      <c r="I16" s="45"/>
      <c r="J16" s="34"/>
      <c r="K16" s="40" t="s">
        <v>38</v>
      </c>
      <c r="L16" s="1"/>
    </row>
    <row r="17" spans="1:12" s="2" customFormat="1" ht="183" customHeight="1" thickBot="1" x14ac:dyDescent="0.3">
      <c r="A17" s="59"/>
      <c r="B17" s="28">
        <v>2</v>
      </c>
      <c r="C17" s="9" t="s">
        <v>9</v>
      </c>
      <c r="D17" s="29" t="s">
        <v>189</v>
      </c>
      <c r="E17" s="22"/>
      <c r="F17" s="29"/>
      <c r="G17" s="29"/>
      <c r="H17" s="22"/>
      <c r="I17" s="29"/>
      <c r="J17" s="29"/>
      <c r="K17" s="40" t="s">
        <v>38</v>
      </c>
      <c r="L17" s="1"/>
    </row>
    <row r="18" spans="1:12" s="2" customFormat="1" ht="198" customHeight="1" thickBot="1" x14ac:dyDescent="0.3">
      <c r="A18" s="59"/>
      <c r="B18" s="28">
        <v>3</v>
      </c>
      <c r="C18" s="9" t="s">
        <v>10</v>
      </c>
      <c r="D18" s="29" t="s">
        <v>121</v>
      </c>
      <c r="E18" s="22"/>
      <c r="F18" s="29"/>
      <c r="G18" s="29"/>
      <c r="H18" s="29"/>
      <c r="I18" s="29"/>
      <c r="J18" s="29"/>
      <c r="K18" s="40" t="s">
        <v>38</v>
      </c>
      <c r="L18" s="1"/>
    </row>
    <row r="19" spans="1:12" s="2" customFormat="1" ht="170.25" customHeight="1" thickBot="1" x14ac:dyDescent="0.3">
      <c r="A19" s="59"/>
      <c r="B19" s="28">
        <v>4</v>
      </c>
      <c r="C19" s="9" t="s">
        <v>11</v>
      </c>
      <c r="D19" s="29" t="s">
        <v>188</v>
      </c>
      <c r="E19" s="29"/>
      <c r="F19" s="29"/>
      <c r="G19" s="29"/>
      <c r="H19" s="29"/>
      <c r="I19" s="9"/>
      <c r="J19" s="9"/>
      <c r="K19" s="40" t="s">
        <v>38</v>
      </c>
      <c r="L19" s="1"/>
    </row>
    <row r="20" spans="1:12" s="2" customFormat="1" ht="189" customHeight="1" thickBot="1" x14ac:dyDescent="0.3">
      <c r="A20" s="59"/>
      <c r="B20" s="28">
        <v>5</v>
      </c>
      <c r="C20" s="9" t="s">
        <v>12</v>
      </c>
      <c r="D20" s="29" t="s">
        <v>123</v>
      </c>
      <c r="E20" s="22"/>
      <c r="F20" s="9"/>
      <c r="G20" s="29"/>
      <c r="H20" s="22"/>
      <c r="I20" s="29"/>
      <c r="J20" s="9"/>
      <c r="K20" s="40" t="s">
        <v>38</v>
      </c>
      <c r="L20" s="1"/>
    </row>
    <row r="21" spans="1:12" s="2" customFormat="1" ht="145.5" customHeight="1" thickBot="1" x14ac:dyDescent="0.3">
      <c r="A21" s="59"/>
      <c r="B21" s="28">
        <v>6</v>
      </c>
      <c r="C21" s="9" t="s">
        <v>13</v>
      </c>
      <c r="D21" s="29" t="s">
        <v>36</v>
      </c>
      <c r="E21" s="29"/>
      <c r="F21" s="9"/>
      <c r="G21" s="29"/>
      <c r="H21" s="22"/>
      <c r="I21" s="29"/>
      <c r="J21" s="29"/>
      <c r="K21" s="40" t="s">
        <v>38</v>
      </c>
      <c r="L21" s="1"/>
    </row>
    <row r="22" spans="1:12" s="2" customFormat="1" ht="145.5" customHeight="1" thickBot="1" x14ac:dyDescent="0.3">
      <c r="A22" s="59"/>
      <c r="B22" s="28">
        <v>7</v>
      </c>
      <c r="C22" s="9" t="s">
        <v>14</v>
      </c>
      <c r="D22" s="29" t="s">
        <v>187</v>
      </c>
      <c r="E22" s="22"/>
      <c r="F22" s="9"/>
      <c r="G22" s="29"/>
      <c r="H22" s="29"/>
      <c r="I22" s="29"/>
      <c r="J22" s="29"/>
      <c r="K22" s="40" t="s">
        <v>38</v>
      </c>
      <c r="L22" s="1"/>
    </row>
    <row r="23" spans="1:12" s="2" customFormat="1" ht="145.5" customHeight="1" thickBot="1" x14ac:dyDescent="0.3">
      <c r="A23" s="59"/>
      <c r="B23" s="28">
        <v>8</v>
      </c>
      <c r="C23" s="9" t="s">
        <v>15</v>
      </c>
      <c r="D23" s="29" t="s">
        <v>186</v>
      </c>
      <c r="E23" s="22"/>
      <c r="F23" s="29"/>
      <c r="G23" s="29"/>
      <c r="H23" s="29"/>
      <c r="I23" s="29"/>
      <c r="J23" s="29"/>
      <c r="K23" s="40" t="s">
        <v>38</v>
      </c>
      <c r="L23" s="1"/>
    </row>
    <row r="24" spans="1:12" s="2" customFormat="1" ht="186" customHeight="1" thickBot="1" x14ac:dyDescent="0.3">
      <c r="A24" s="60"/>
      <c r="B24" s="47">
        <v>9</v>
      </c>
      <c r="C24" s="39" t="s">
        <v>16</v>
      </c>
      <c r="D24" s="48" t="s">
        <v>185</v>
      </c>
      <c r="E24" s="49"/>
      <c r="F24" s="39"/>
      <c r="G24" s="48"/>
      <c r="H24" s="48"/>
      <c r="I24" s="48"/>
      <c r="J24" s="48"/>
      <c r="K24" s="40" t="s">
        <v>38</v>
      </c>
      <c r="L24" s="1"/>
    </row>
    <row r="25" spans="1:12" x14ac:dyDescent="0.25">
      <c r="B25" s="7">
        <f>SUBTOTAL(103,Colonoscopy[Criteria])</f>
        <v>22</v>
      </c>
      <c r="C25" s="2">
        <f>SUBTOTAL(103,Colonoscopy[Action])</f>
        <v>22</v>
      </c>
      <c r="D25" s="1">
        <f>SUBTOTAL(103,Colonoscopy[Details])</f>
        <v>9</v>
      </c>
      <c r="E25" s="3">
        <f>SUBTOTAL(103,Colonoscopy[Process])</f>
        <v>0</v>
      </c>
      <c r="F25" s="2">
        <f>SUBTOTAL(103,Colonoscopy[Improvement strategies])</f>
        <v>0</v>
      </c>
      <c r="G25" s="2">
        <f>SUBTOTAL(103,Colonoscopy[Consumer])</f>
        <v>0</v>
      </c>
      <c r="H25">
        <f>SUBTOTAL(103,Colonoscopy[Monitoring])</f>
        <v>0</v>
      </c>
      <c r="I25" s="2">
        <f>SUBTOTAL(103,Colonoscopy[Reporting])</f>
        <v>0</v>
      </c>
      <c r="J25" s="2">
        <f>SUBTOTAL(103,Colonoscopy[Safety &amp; Quality])</f>
        <v>0</v>
      </c>
      <c r="K25" s="6">
        <f>SUBTOTAL(103,Colonoscopy[Outcome])</f>
        <v>22</v>
      </c>
      <c r="L25" s="1"/>
    </row>
    <row r="26" spans="1:12" x14ac:dyDescent="0.25">
      <c r="B26" s="7"/>
    </row>
    <row r="27" spans="1:12" x14ac:dyDescent="0.25">
      <c r="B27" s="7"/>
    </row>
    <row r="28" spans="1:12" x14ac:dyDescent="0.25">
      <c r="B28" s="7"/>
    </row>
    <row r="29" spans="1:12" x14ac:dyDescent="0.25">
      <c r="B29" s="7"/>
    </row>
    <row r="30" spans="1:12" x14ac:dyDescent="0.25">
      <c r="B30" s="7"/>
    </row>
    <row r="31" spans="1:12" x14ac:dyDescent="0.25">
      <c r="B31" s="7"/>
    </row>
    <row r="32" spans="1:12" x14ac:dyDescent="0.25">
      <c r="B32" s="7"/>
    </row>
    <row r="33" spans="2:2" x14ac:dyDescent="0.25">
      <c r="B33" s="7"/>
    </row>
    <row r="34" spans="2:2" x14ac:dyDescent="0.25">
      <c r="B34" s="7"/>
    </row>
    <row r="35" spans="2:2" x14ac:dyDescent="0.25">
      <c r="B35" s="7"/>
    </row>
    <row r="36" spans="2:2" x14ac:dyDescent="0.25">
      <c r="B36" s="7"/>
    </row>
  </sheetData>
  <mergeCells count="3">
    <mergeCell ref="A16:A24"/>
    <mergeCell ref="A3:A6"/>
    <mergeCell ref="A7:A15"/>
  </mergeCells>
  <conditionalFormatting sqref="K3:K24">
    <cfRule type="cellIs" dxfId="53" priority="1" operator="equal">
      <formula>"Incomplete"</formula>
    </cfRule>
    <cfRule type="cellIs" dxfId="52" priority="2" operator="equal">
      <formula>"Partial-25%"</formula>
    </cfRule>
    <cfRule type="cellIs" dxfId="51" priority="3" operator="equal">
      <formula>"Partial-50%"</formula>
    </cfRule>
    <cfRule type="cellIs" dxfId="50" priority="4" operator="equal">
      <formula>"Partial-75%"</formula>
    </cfRule>
    <cfRule type="cellIs" dxfId="49" priority="5" operator="equal">
      <formula>"Complete"</formula>
    </cfRule>
  </conditionalFormatting>
  <pageMargins left="0.70866141732283472" right="0.70866141732283472" top="0.74803149606299213" bottom="0.74803149606299213" header="0.31496062992125984" footer="0.31496062992125984"/>
  <pageSetup paperSize="8" scale="80" fitToWidth="0"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Tables'!$A$5:$A$9</xm:f>
          </x14:formula1>
          <xm:sqref>K3:K24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75" zoomScaleNormal="75" workbookViewId="0">
      <pane xSplit="2" ySplit="2" topLeftCell="C6" activePane="bottomRight" state="frozen"/>
      <selection pane="topRight" activeCell="C1" sqref="C1"/>
      <selection pane="bottomLeft" activeCell="A3" sqref="A3"/>
      <selection pane="bottomRight" activeCell="D16" sqref="D16:D24"/>
    </sheetView>
  </sheetViews>
  <sheetFormatPr defaultRowHeight="15.75" x14ac:dyDescent="0.25"/>
  <cols>
    <col min="1" max="1" width="6.85546875" customWidth="1"/>
    <col min="2" max="2" width="10.28515625" style="2" customWidth="1"/>
    <col min="3" max="3" width="37.7109375" style="2" customWidth="1"/>
    <col min="4" max="4" width="46.5703125" style="2" customWidth="1"/>
    <col min="5" max="5" width="36.5703125" style="2" customWidth="1"/>
    <col min="6" max="6" width="28.7109375" style="2" customWidth="1"/>
    <col min="7" max="7" width="28.140625" style="2" customWidth="1"/>
    <col min="8" max="8" width="40" style="2" customWidth="1"/>
    <col min="9" max="9" width="22.42578125" style="2" customWidth="1"/>
    <col min="10" max="10" width="24.85546875" style="2" customWidth="1"/>
    <col min="11" max="11" width="17.42578125" style="6" customWidth="1"/>
    <col min="12" max="12" width="29.85546875" style="56" customWidth="1"/>
  </cols>
  <sheetData>
    <row r="1" spans="1:12" ht="61.5" x14ac:dyDescent="0.25">
      <c r="C1" s="50" t="s">
        <v>20</v>
      </c>
      <c r="E1" s="50" t="s">
        <v>50</v>
      </c>
    </row>
    <row r="2" spans="1:12" ht="34.5" customHeight="1" thickBot="1" x14ac:dyDescent="0.3">
      <c r="B2" s="8" t="s">
        <v>0</v>
      </c>
      <c r="C2" s="8" t="s">
        <v>1</v>
      </c>
      <c r="D2" s="8" t="s">
        <v>17</v>
      </c>
      <c r="E2" s="52" t="s">
        <v>55</v>
      </c>
      <c r="F2" s="5" t="s">
        <v>56</v>
      </c>
      <c r="G2" s="5" t="s">
        <v>57</v>
      </c>
      <c r="H2" s="5" t="s">
        <v>58</v>
      </c>
      <c r="I2" s="5" t="s">
        <v>59</v>
      </c>
      <c r="J2" s="5" t="s">
        <v>60</v>
      </c>
      <c r="K2" s="11" t="s">
        <v>51</v>
      </c>
      <c r="L2" s="57" t="s">
        <v>117</v>
      </c>
    </row>
    <row r="3" spans="1:12" ht="150.75" thickBot="1" x14ac:dyDescent="0.3">
      <c r="A3" s="61" t="s">
        <v>21</v>
      </c>
      <c r="B3" s="32">
        <v>1.23</v>
      </c>
      <c r="C3" s="51" t="s">
        <v>2</v>
      </c>
      <c r="D3" s="33" t="s">
        <v>131</v>
      </c>
      <c r="E3" s="45" t="s">
        <v>111</v>
      </c>
      <c r="F3" s="34" t="s">
        <v>49</v>
      </c>
      <c r="G3" s="34" t="s">
        <v>49</v>
      </c>
      <c r="H3" s="45" t="s">
        <v>149</v>
      </c>
      <c r="I3" s="45" t="s">
        <v>156</v>
      </c>
      <c r="J3" s="45" t="s">
        <v>157</v>
      </c>
      <c r="K3" s="35" t="s">
        <v>37</v>
      </c>
      <c r="L3" s="1"/>
    </row>
    <row r="4" spans="1:12" ht="227.25" customHeight="1" x14ac:dyDescent="0.25">
      <c r="A4" s="62"/>
      <c r="B4" s="27">
        <v>1.24</v>
      </c>
      <c r="C4" s="23" t="s">
        <v>3</v>
      </c>
      <c r="D4" s="24" t="s">
        <v>167</v>
      </c>
      <c r="E4" s="55" t="s">
        <v>130</v>
      </c>
      <c r="F4" s="9" t="s">
        <v>132</v>
      </c>
      <c r="G4" s="9" t="s">
        <v>49</v>
      </c>
      <c r="H4" s="29" t="s">
        <v>158</v>
      </c>
      <c r="I4" s="29" t="s">
        <v>159</v>
      </c>
      <c r="J4" s="45" t="s">
        <v>84</v>
      </c>
      <c r="K4" s="36" t="s">
        <v>41</v>
      </c>
      <c r="L4" s="1" t="s">
        <v>133</v>
      </c>
    </row>
    <row r="5" spans="1:12" ht="237.75" customHeight="1" x14ac:dyDescent="0.25">
      <c r="A5" s="62"/>
      <c r="B5" s="27" t="s">
        <v>5</v>
      </c>
      <c r="C5" s="23" t="s">
        <v>4</v>
      </c>
      <c r="D5" s="1" t="s">
        <v>134</v>
      </c>
      <c r="E5" s="29" t="s">
        <v>160</v>
      </c>
      <c r="F5" s="29" t="s">
        <v>118</v>
      </c>
      <c r="G5" s="9" t="s">
        <v>49</v>
      </c>
      <c r="H5" s="29" t="s">
        <v>85</v>
      </c>
      <c r="I5" s="9" t="s">
        <v>86</v>
      </c>
      <c r="J5" s="9" t="s">
        <v>87</v>
      </c>
      <c r="K5" s="36" t="s">
        <v>37</v>
      </c>
      <c r="L5" s="1"/>
    </row>
    <row r="6" spans="1:12" ht="131.25" customHeight="1" thickBot="1" x14ac:dyDescent="0.3">
      <c r="A6" s="63"/>
      <c r="B6" s="37" t="s">
        <v>7</v>
      </c>
      <c r="C6" s="38" t="s">
        <v>6</v>
      </c>
      <c r="D6" s="24" t="s">
        <v>135</v>
      </c>
      <c r="E6" s="48" t="s">
        <v>119</v>
      </c>
      <c r="F6" s="39" t="s">
        <v>49</v>
      </c>
      <c r="G6" s="39" t="s">
        <v>49</v>
      </c>
      <c r="H6" s="48" t="s">
        <v>19</v>
      </c>
      <c r="I6" s="39" t="s">
        <v>86</v>
      </c>
      <c r="J6" s="39" t="s">
        <v>87</v>
      </c>
      <c r="K6" s="40" t="s">
        <v>37</v>
      </c>
      <c r="L6" s="1"/>
    </row>
    <row r="7" spans="1:12" ht="371.25" customHeight="1" x14ac:dyDescent="0.25">
      <c r="A7" s="64" t="s">
        <v>22</v>
      </c>
      <c r="B7" s="41">
        <v>1</v>
      </c>
      <c r="C7" s="42" t="s">
        <v>23</v>
      </c>
      <c r="D7" s="55" t="s">
        <v>161</v>
      </c>
      <c r="E7" s="45" t="s">
        <v>168</v>
      </c>
      <c r="F7" s="34" t="s">
        <v>49</v>
      </c>
      <c r="G7" s="34" t="s">
        <v>49</v>
      </c>
      <c r="H7" s="22" t="s">
        <v>72</v>
      </c>
      <c r="I7" s="29" t="s">
        <v>71</v>
      </c>
      <c r="J7" s="29" t="s">
        <v>73</v>
      </c>
      <c r="K7" s="35" t="s">
        <v>37</v>
      </c>
      <c r="L7" s="1"/>
    </row>
    <row r="8" spans="1:12" ht="103.5" customHeight="1" x14ac:dyDescent="0.25">
      <c r="A8" s="65"/>
      <c r="B8" s="26">
        <v>2</v>
      </c>
      <c r="C8" s="25" t="s">
        <v>27</v>
      </c>
      <c r="D8" s="1" t="s">
        <v>90</v>
      </c>
      <c r="E8" s="29" t="s">
        <v>89</v>
      </c>
      <c r="F8" s="29" t="s">
        <v>88</v>
      </c>
      <c r="G8" s="9" t="s">
        <v>49</v>
      </c>
      <c r="H8" s="29" t="s">
        <v>92</v>
      </c>
      <c r="I8" s="29" t="s">
        <v>93</v>
      </c>
      <c r="J8" s="29" t="s">
        <v>94</v>
      </c>
      <c r="K8" s="36" t="s">
        <v>37</v>
      </c>
      <c r="L8" s="1" t="s">
        <v>91</v>
      </c>
    </row>
    <row r="9" spans="1:12" ht="191.25" customHeight="1" x14ac:dyDescent="0.25">
      <c r="A9" s="65"/>
      <c r="B9" s="26">
        <v>3</v>
      </c>
      <c r="C9" s="25" t="s">
        <v>28</v>
      </c>
      <c r="D9" s="24" t="s">
        <v>95</v>
      </c>
      <c r="E9" s="29" t="s">
        <v>112</v>
      </c>
      <c r="F9" s="29" t="s">
        <v>114</v>
      </c>
      <c r="G9" s="29" t="s">
        <v>96</v>
      </c>
      <c r="H9" s="9" t="s">
        <v>49</v>
      </c>
      <c r="I9" s="9" t="s">
        <v>49</v>
      </c>
      <c r="J9" s="9" t="s">
        <v>49</v>
      </c>
      <c r="K9" s="36" t="s">
        <v>37</v>
      </c>
      <c r="L9" s="1"/>
    </row>
    <row r="10" spans="1:12" ht="91.5" customHeight="1" x14ac:dyDescent="0.25">
      <c r="A10" s="65"/>
      <c r="B10" s="26" t="s">
        <v>24</v>
      </c>
      <c r="C10" s="25" t="s">
        <v>29</v>
      </c>
      <c r="D10" s="24" t="s">
        <v>97</v>
      </c>
      <c r="E10" s="29" t="s">
        <v>113</v>
      </c>
      <c r="F10" s="9" t="s">
        <v>49</v>
      </c>
      <c r="G10" s="29" t="s">
        <v>96</v>
      </c>
      <c r="H10" s="9" t="s">
        <v>49</v>
      </c>
      <c r="I10" s="9" t="s">
        <v>49</v>
      </c>
      <c r="J10" s="29" t="s">
        <v>98</v>
      </c>
      <c r="K10" s="36" t="s">
        <v>37</v>
      </c>
      <c r="L10" s="1"/>
    </row>
    <row r="11" spans="1:12" ht="86.25" customHeight="1" thickBot="1" x14ac:dyDescent="0.3">
      <c r="A11" s="65"/>
      <c r="B11" s="26" t="s">
        <v>25</v>
      </c>
      <c r="C11" s="25" t="s">
        <v>30</v>
      </c>
      <c r="D11" s="24" t="s">
        <v>99</v>
      </c>
      <c r="E11" s="29" t="s">
        <v>115</v>
      </c>
      <c r="F11" s="29" t="s">
        <v>116</v>
      </c>
      <c r="G11" s="9" t="s">
        <v>49</v>
      </c>
      <c r="H11" s="29" t="s">
        <v>92</v>
      </c>
      <c r="I11" s="9" t="s">
        <v>93</v>
      </c>
      <c r="J11" s="29" t="s">
        <v>100</v>
      </c>
      <c r="K11" s="36" t="s">
        <v>37</v>
      </c>
      <c r="L11" s="1"/>
    </row>
    <row r="12" spans="1:12" ht="287.25" customHeight="1" x14ac:dyDescent="0.25">
      <c r="A12" s="65"/>
      <c r="B12" s="26" t="s">
        <v>26</v>
      </c>
      <c r="C12" s="25" t="s">
        <v>31</v>
      </c>
      <c r="D12" s="46" t="s">
        <v>162</v>
      </c>
      <c r="E12" s="29" t="s">
        <v>163</v>
      </c>
      <c r="F12" s="9" t="s">
        <v>49</v>
      </c>
      <c r="G12" s="9" t="s">
        <v>49</v>
      </c>
      <c r="H12" s="29" t="s">
        <v>150</v>
      </c>
      <c r="I12" s="45" t="s">
        <v>151</v>
      </c>
      <c r="J12" s="34" t="s">
        <v>62</v>
      </c>
      <c r="K12" s="36" t="s">
        <v>37</v>
      </c>
      <c r="L12" s="1"/>
    </row>
    <row r="13" spans="1:12" ht="98.25" customHeight="1" x14ac:dyDescent="0.25">
      <c r="A13" s="65"/>
      <c r="B13" s="26">
        <v>5</v>
      </c>
      <c r="C13" s="25" t="s">
        <v>32</v>
      </c>
      <c r="D13" s="24" t="s">
        <v>136</v>
      </c>
      <c r="E13" s="24" t="s">
        <v>101</v>
      </c>
      <c r="F13" s="29" t="s">
        <v>102</v>
      </c>
      <c r="G13" s="9" t="s">
        <v>49</v>
      </c>
      <c r="H13" s="9" t="s">
        <v>49</v>
      </c>
      <c r="I13" s="9" t="s">
        <v>49</v>
      </c>
      <c r="J13" s="9" t="s">
        <v>49</v>
      </c>
      <c r="K13" s="36" t="s">
        <v>37</v>
      </c>
      <c r="L13" s="1"/>
    </row>
    <row r="14" spans="1:12" ht="125.25" customHeight="1" x14ac:dyDescent="0.25">
      <c r="A14" s="65"/>
      <c r="B14" s="26">
        <v>6</v>
      </c>
      <c r="C14" s="25" t="s">
        <v>33</v>
      </c>
      <c r="D14" s="24" t="s">
        <v>99</v>
      </c>
      <c r="E14" s="29" t="s">
        <v>103</v>
      </c>
      <c r="F14" s="29" t="s">
        <v>104</v>
      </c>
      <c r="G14" s="9" t="s">
        <v>49</v>
      </c>
      <c r="H14" s="29" t="s">
        <v>105</v>
      </c>
      <c r="I14" s="9" t="s">
        <v>70</v>
      </c>
      <c r="J14" s="29" t="s">
        <v>106</v>
      </c>
      <c r="K14" s="36" t="s">
        <v>37</v>
      </c>
      <c r="L14" s="1" t="s">
        <v>109</v>
      </c>
    </row>
    <row r="15" spans="1:12" ht="367.5" customHeight="1" thickBot="1" x14ac:dyDescent="0.3">
      <c r="A15" s="66"/>
      <c r="B15" s="43">
        <v>7</v>
      </c>
      <c r="C15" s="38" t="s">
        <v>34</v>
      </c>
      <c r="D15" s="24" t="s">
        <v>184</v>
      </c>
      <c r="E15" s="29" t="s">
        <v>169</v>
      </c>
      <c r="F15" s="29" t="s">
        <v>137</v>
      </c>
      <c r="G15" s="39" t="s">
        <v>107</v>
      </c>
      <c r="H15" s="48" t="s">
        <v>108</v>
      </c>
      <c r="I15" s="39" t="s">
        <v>70</v>
      </c>
      <c r="J15" s="48" t="s">
        <v>98</v>
      </c>
      <c r="K15" s="40" t="s">
        <v>37</v>
      </c>
      <c r="L15" s="1"/>
    </row>
    <row r="16" spans="1:12" s="2" customFormat="1" ht="327" customHeight="1" x14ac:dyDescent="0.25">
      <c r="A16" s="58" t="s">
        <v>20</v>
      </c>
      <c r="B16" s="44">
        <v>1</v>
      </c>
      <c r="C16" s="34" t="s">
        <v>8</v>
      </c>
      <c r="D16" s="45" t="s">
        <v>35</v>
      </c>
      <c r="E16" s="45" t="s">
        <v>138</v>
      </c>
      <c r="F16" s="45" t="s">
        <v>120</v>
      </c>
      <c r="G16" s="45" t="s">
        <v>125</v>
      </c>
      <c r="H16" s="46" t="s">
        <v>164</v>
      </c>
      <c r="I16" s="45" t="s">
        <v>152</v>
      </c>
      <c r="J16" s="34" t="s">
        <v>62</v>
      </c>
      <c r="K16" s="35" t="s">
        <v>37</v>
      </c>
      <c r="L16" s="1" t="s">
        <v>91</v>
      </c>
    </row>
    <row r="17" spans="1:12" s="2" customFormat="1" ht="205.5" customHeight="1" x14ac:dyDescent="0.25">
      <c r="A17" s="59"/>
      <c r="B17" s="28">
        <v>2</v>
      </c>
      <c r="C17" s="9" t="s">
        <v>9</v>
      </c>
      <c r="D17" s="29" t="s">
        <v>189</v>
      </c>
      <c r="E17" s="22" t="s">
        <v>139</v>
      </c>
      <c r="F17" s="29" t="s">
        <v>64</v>
      </c>
      <c r="G17" s="29" t="s">
        <v>63</v>
      </c>
      <c r="H17" s="22" t="s">
        <v>66</v>
      </c>
      <c r="I17" s="29" t="s">
        <v>153</v>
      </c>
      <c r="J17" s="29" t="s">
        <v>65</v>
      </c>
      <c r="K17" s="36" t="s">
        <v>37</v>
      </c>
      <c r="L17" s="1"/>
    </row>
    <row r="18" spans="1:12" s="2" customFormat="1" ht="182.25" customHeight="1" x14ac:dyDescent="0.25">
      <c r="A18" s="59"/>
      <c r="B18" s="28">
        <v>3</v>
      </c>
      <c r="C18" s="9" t="s">
        <v>10</v>
      </c>
      <c r="D18" s="29" t="s">
        <v>121</v>
      </c>
      <c r="E18" s="22" t="s">
        <v>165</v>
      </c>
      <c r="F18" s="29" t="s">
        <v>140</v>
      </c>
      <c r="G18" s="29" t="s">
        <v>126</v>
      </c>
      <c r="H18" s="29" t="s">
        <v>141</v>
      </c>
      <c r="I18" s="29" t="s">
        <v>122</v>
      </c>
      <c r="J18" s="29" t="s">
        <v>67</v>
      </c>
      <c r="K18" s="36" t="s">
        <v>37</v>
      </c>
      <c r="L18" s="1"/>
    </row>
    <row r="19" spans="1:12" s="2" customFormat="1" ht="172.5" customHeight="1" x14ac:dyDescent="0.25">
      <c r="A19" s="59"/>
      <c r="B19" s="28">
        <v>4</v>
      </c>
      <c r="C19" s="9" t="s">
        <v>11</v>
      </c>
      <c r="D19" s="29" t="s">
        <v>188</v>
      </c>
      <c r="E19" s="29" t="s">
        <v>142</v>
      </c>
      <c r="F19" s="29" t="s">
        <v>143</v>
      </c>
      <c r="G19" s="29" t="s">
        <v>127</v>
      </c>
      <c r="H19" s="29" t="s">
        <v>69</v>
      </c>
      <c r="I19" s="9" t="s">
        <v>70</v>
      </c>
      <c r="J19" s="9" t="s">
        <v>68</v>
      </c>
      <c r="K19" s="36" t="s">
        <v>37</v>
      </c>
      <c r="L19" s="1" t="s">
        <v>128</v>
      </c>
    </row>
    <row r="20" spans="1:12" s="2" customFormat="1" ht="315.75" customHeight="1" x14ac:dyDescent="0.25">
      <c r="A20" s="59"/>
      <c r="B20" s="28">
        <v>5</v>
      </c>
      <c r="C20" s="9" t="s">
        <v>12</v>
      </c>
      <c r="D20" s="29" t="s">
        <v>123</v>
      </c>
      <c r="E20" s="22" t="s">
        <v>154</v>
      </c>
      <c r="F20" s="9" t="s">
        <v>144</v>
      </c>
      <c r="G20" s="29" t="s">
        <v>124</v>
      </c>
      <c r="H20" s="22" t="s">
        <v>166</v>
      </c>
      <c r="I20" s="29" t="s">
        <v>155</v>
      </c>
      <c r="J20" s="9" t="s">
        <v>18</v>
      </c>
      <c r="K20" s="36" t="s">
        <v>37</v>
      </c>
      <c r="L20" s="1"/>
    </row>
    <row r="21" spans="1:12" s="2" customFormat="1" ht="171.75" customHeight="1" x14ac:dyDescent="0.25">
      <c r="A21" s="59"/>
      <c r="B21" s="28">
        <v>6</v>
      </c>
      <c r="C21" s="9" t="s">
        <v>13</v>
      </c>
      <c r="D21" s="29" t="s">
        <v>36</v>
      </c>
      <c r="E21" s="29" t="s">
        <v>170</v>
      </c>
      <c r="F21" s="9" t="s">
        <v>49</v>
      </c>
      <c r="G21" s="29" t="s">
        <v>145</v>
      </c>
      <c r="H21" s="22" t="s">
        <v>72</v>
      </c>
      <c r="I21" s="29" t="s">
        <v>71</v>
      </c>
      <c r="J21" s="29" t="s">
        <v>73</v>
      </c>
      <c r="K21" s="36" t="s">
        <v>37</v>
      </c>
      <c r="L21" s="1"/>
    </row>
    <row r="22" spans="1:12" s="2" customFormat="1" ht="124.5" customHeight="1" x14ac:dyDescent="0.25">
      <c r="A22" s="59"/>
      <c r="B22" s="28">
        <v>7</v>
      </c>
      <c r="C22" s="9" t="s">
        <v>14</v>
      </c>
      <c r="D22" s="29" t="s">
        <v>187</v>
      </c>
      <c r="E22" s="22" t="s">
        <v>146</v>
      </c>
      <c r="F22" s="9" t="s">
        <v>49</v>
      </c>
      <c r="G22" s="29" t="s">
        <v>74</v>
      </c>
      <c r="H22" s="29" t="s">
        <v>75</v>
      </c>
      <c r="I22" s="29" t="s">
        <v>19</v>
      </c>
      <c r="J22" s="29" t="s">
        <v>76</v>
      </c>
      <c r="K22" s="36" t="s">
        <v>37</v>
      </c>
      <c r="L22" s="1"/>
    </row>
    <row r="23" spans="1:12" s="2" customFormat="1" ht="150" x14ac:dyDescent="0.25">
      <c r="A23" s="59"/>
      <c r="B23" s="28">
        <v>8</v>
      </c>
      <c r="C23" s="9" t="s">
        <v>15</v>
      </c>
      <c r="D23" s="29" t="s">
        <v>186</v>
      </c>
      <c r="E23" s="22" t="s">
        <v>147</v>
      </c>
      <c r="F23" s="29" t="s">
        <v>77</v>
      </c>
      <c r="G23" s="29" t="s">
        <v>80</v>
      </c>
      <c r="H23" s="29" t="s">
        <v>19</v>
      </c>
      <c r="I23" s="29" t="s">
        <v>79</v>
      </c>
      <c r="J23" s="29" t="s">
        <v>78</v>
      </c>
      <c r="K23" s="36" t="s">
        <v>37</v>
      </c>
      <c r="L23" s="1" t="s">
        <v>110</v>
      </c>
    </row>
    <row r="24" spans="1:12" s="2" customFormat="1" ht="220.5" customHeight="1" thickBot="1" x14ac:dyDescent="0.3">
      <c r="A24" s="60"/>
      <c r="B24" s="47">
        <v>9</v>
      </c>
      <c r="C24" s="39" t="s">
        <v>16</v>
      </c>
      <c r="D24" s="48" t="s">
        <v>185</v>
      </c>
      <c r="E24" s="49" t="s">
        <v>148</v>
      </c>
      <c r="F24" s="39" t="s">
        <v>49</v>
      </c>
      <c r="G24" s="48" t="s">
        <v>81</v>
      </c>
      <c r="H24" s="48" t="s">
        <v>82</v>
      </c>
      <c r="I24" s="48" t="s">
        <v>79</v>
      </c>
      <c r="J24" s="48" t="s">
        <v>83</v>
      </c>
      <c r="K24" s="40" t="s">
        <v>37</v>
      </c>
      <c r="L24" s="1"/>
    </row>
    <row r="25" spans="1:12" x14ac:dyDescent="0.25">
      <c r="B25" s="7">
        <f>SUBTOTAL(103,Sample[Criteria])</f>
        <v>22</v>
      </c>
      <c r="C25" s="2">
        <f>SUBTOTAL(103,Sample[Action])</f>
        <v>22</v>
      </c>
      <c r="D25" s="1">
        <f>SUBTOTAL(103,Sample[Details])</f>
        <v>22</v>
      </c>
      <c r="E25" s="3">
        <f>SUBTOTAL(103,Sample[Process])</f>
        <v>22</v>
      </c>
      <c r="F25" s="2">
        <f>SUBTOTAL(103,Sample[Improvement strategies])</f>
        <v>22</v>
      </c>
      <c r="G25" s="2">
        <f>SUBTOTAL(103,Sample[Consumer])</f>
        <v>22</v>
      </c>
      <c r="H25">
        <f>SUBTOTAL(103,Sample[Monitoring])</f>
        <v>22</v>
      </c>
      <c r="I25" s="2">
        <f>SUBTOTAL(103,Sample[Reporting])</f>
        <v>22</v>
      </c>
      <c r="J25" s="2">
        <f>SUBTOTAL(103,Sample[Safety &amp; Quality])</f>
        <v>22</v>
      </c>
      <c r="K25" s="6">
        <f>SUBTOTAL(103,Sample[Outcome])</f>
        <v>22</v>
      </c>
      <c r="L25" s="1"/>
    </row>
    <row r="26" spans="1:12" x14ac:dyDescent="0.25">
      <c r="B26" s="7"/>
    </row>
    <row r="27" spans="1:12" x14ac:dyDescent="0.25">
      <c r="B27" s="7"/>
    </row>
    <row r="28" spans="1:12" x14ac:dyDescent="0.25">
      <c r="B28" s="7"/>
    </row>
    <row r="29" spans="1:12" x14ac:dyDescent="0.25">
      <c r="B29" s="7"/>
    </row>
    <row r="30" spans="1:12" x14ac:dyDescent="0.25">
      <c r="B30" s="7"/>
    </row>
    <row r="31" spans="1:12" x14ac:dyDescent="0.25">
      <c r="B31" s="7"/>
    </row>
    <row r="32" spans="1:12" x14ac:dyDescent="0.25">
      <c r="B32" s="7"/>
    </row>
    <row r="33" spans="2:2" x14ac:dyDescent="0.25">
      <c r="B33" s="7"/>
    </row>
    <row r="34" spans="2:2" x14ac:dyDescent="0.25">
      <c r="B34" s="7"/>
    </row>
    <row r="35" spans="2:2" x14ac:dyDescent="0.25">
      <c r="B35" s="7"/>
    </row>
    <row r="36" spans="2:2" x14ac:dyDescent="0.25">
      <c r="B36" s="7"/>
    </row>
  </sheetData>
  <mergeCells count="3">
    <mergeCell ref="A3:A6"/>
    <mergeCell ref="A7:A15"/>
    <mergeCell ref="A16:A24"/>
  </mergeCells>
  <conditionalFormatting sqref="K3:K24">
    <cfRule type="cellIs" dxfId="36" priority="1" operator="equal">
      <formula>"Incomplete"</formula>
    </cfRule>
    <cfRule type="cellIs" dxfId="35" priority="2" operator="equal">
      <formula>"Partial-25%"</formula>
    </cfRule>
    <cfRule type="cellIs" dxfId="34" priority="3" operator="equal">
      <formula>"Partial-50%"</formula>
    </cfRule>
    <cfRule type="cellIs" dxfId="33" priority="4" operator="equal">
      <formula>"Partial-75%"</formula>
    </cfRule>
    <cfRule type="cellIs" dxfId="32" priority="5" operator="equal">
      <formula>"Complete"</formula>
    </cfRule>
  </conditionalFormatting>
  <pageMargins left="0.7" right="0.7" top="0.75" bottom="0.75" header="0.3" footer="0.3"/>
  <pageSetup paperSize="9" scale="80" fitToWidth="0"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Tables'!$A$5:$A$9</xm:f>
          </x14:formula1>
          <xm:sqref>K3:K24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9"/>
  <sheetViews>
    <sheetView workbookViewId="0">
      <selection activeCell="F18" sqref="F18"/>
    </sheetView>
  </sheetViews>
  <sheetFormatPr defaultRowHeight="15" x14ac:dyDescent="0.25"/>
  <cols>
    <col min="1" max="1" width="21.42578125" customWidth="1"/>
  </cols>
  <sheetData>
    <row r="5" spans="1:1" x14ac:dyDescent="0.25">
      <c r="A5" s="4" t="s">
        <v>37</v>
      </c>
    </row>
    <row r="6" spans="1:1" x14ac:dyDescent="0.25">
      <c r="A6" s="10" t="s">
        <v>38</v>
      </c>
    </row>
    <row r="7" spans="1:1" x14ac:dyDescent="0.25">
      <c r="A7" s="4" t="s">
        <v>39</v>
      </c>
    </row>
    <row r="8" spans="1:1" x14ac:dyDescent="0.25">
      <c r="A8" s="10" t="s">
        <v>40</v>
      </c>
    </row>
    <row r="9" spans="1:1" x14ac:dyDescent="0.25">
      <c r="A9" s="4"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CCS Action Summary</vt:lpstr>
      <vt:lpstr>Colonoscopy</vt:lpstr>
      <vt:lpstr>Sample</vt:lpstr>
      <vt:lpstr>Data Tables</vt:lpstr>
      <vt:lpstr>Colonoscopy!Print_Titles</vt:lpstr>
      <vt:lpstr>Sample!Print_Titles</vt:lpstr>
    </vt:vector>
  </TitlesOfParts>
  <Company>Healthscope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Furlan</dc:creator>
  <cp:lastModifiedBy>Julie Furlan</cp:lastModifiedBy>
  <cp:lastPrinted>2020-11-12T23:21:51Z</cp:lastPrinted>
  <dcterms:created xsi:type="dcterms:W3CDTF">2019-10-22T05:05:13Z</dcterms:created>
  <dcterms:modified xsi:type="dcterms:W3CDTF">2020-11-12T23:27:28Z</dcterms:modified>
</cp:coreProperties>
</file>